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CA3DBB4-CFFC-4C16-BA5D-AF65976BA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" sheetId="1" r:id="rId1"/>
    <sheet name="working sheet" sheetId="2" r:id="rId2"/>
  </sheets>
  <definedNames>
    <definedName name="_xlnm.Print_Area" localSheetId="0">calc!$A$1:$M$24</definedName>
  </definedNames>
  <calcPr calcId="191029"/>
</workbook>
</file>

<file path=xl/calcChain.xml><?xml version="1.0" encoding="utf-8"?>
<calcChain xmlns="http://schemas.openxmlformats.org/spreadsheetml/2006/main">
  <c r="L20" i="1" l="1"/>
  <c r="B24" i="1" l="1"/>
  <c r="G23" i="1"/>
  <c r="C14" i="1" l="1"/>
  <c r="C15" i="1" s="1"/>
  <c r="J19" i="1" s="1"/>
  <c r="C24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" i="2"/>
  <c r="C24" i="2"/>
  <c r="C25" i="2"/>
  <c r="E25" i="2" s="1"/>
  <c r="C26" i="2"/>
  <c r="C27" i="2"/>
  <c r="J27" i="2" s="1"/>
  <c r="C28" i="2"/>
  <c r="J28" i="2" s="1"/>
  <c r="C29" i="2"/>
  <c r="J29" i="2" s="1"/>
  <c r="C30" i="2"/>
  <c r="J30" i="2" s="1"/>
  <c r="C31" i="2"/>
  <c r="J31" i="2" s="1"/>
  <c r="C32" i="2"/>
  <c r="J32" i="2" s="1"/>
  <c r="C33" i="2"/>
  <c r="C41" i="2" s="1"/>
  <c r="J41" i="2" s="1"/>
  <c r="C23" i="2"/>
  <c r="C22" i="2"/>
  <c r="F22" i="2" s="1"/>
  <c r="A22" i="2"/>
  <c r="A10" i="2"/>
  <c r="F21" i="2"/>
  <c r="E21" i="2"/>
  <c r="K21" i="2" s="1"/>
  <c r="L21" i="2" s="1"/>
  <c r="F20" i="2"/>
  <c r="E20" i="2"/>
  <c r="K20" i="2" s="1"/>
  <c r="L20" i="2" s="1"/>
  <c r="F19" i="2"/>
  <c r="E19" i="2"/>
  <c r="K19" i="2" s="1"/>
  <c r="L19" i="2" s="1"/>
  <c r="F18" i="2"/>
  <c r="E18" i="2"/>
  <c r="K18" i="2" s="1"/>
  <c r="L18" i="2" s="1"/>
  <c r="F17" i="2"/>
  <c r="E17" i="2"/>
  <c r="F16" i="2"/>
  <c r="E16" i="2"/>
  <c r="F15" i="2"/>
  <c r="E15" i="2"/>
  <c r="F14" i="2"/>
  <c r="E14" i="2"/>
  <c r="K14" i="2" s="1"/>
  <c r="L14" i="2" s="1"/>
  <c r="F13" i="2"/>
  <c r="E13" i="2"/>
  <c r="F12" i="2"/>
  <c r="E12" i="2"/>
  <c r="K12" i="2" s="1"/>
  <c r="L12" i="2" s="1"/>
  <c r="F11" i="2"/>
  <c r="E11" i="2"/>
  <c r="F10" i="2"/>
  <c r="E10" i="2"/>
  <c r="K10" i="2" s="1"/>
  <c r="L10" i="2" s="1"/>
  <c r="F9" i="2"/>
  <c r="E9" i="2"/>
  <c r="F8" i="2"/>
  <c r="E8" i="2"/>
  <c r="F7" i="2"/>
  <c r="E7" i="2"/>
  <c r="K7" i="2" s="1"/>
  <c r="L7" i="2" s="1"/>
  <c r="F6" i="2"/>
  <c r="E6" i="2"/>
  <c r="K6" i="2" s="1"/>
  <c r="L6" i="2" s="1"/>
  <c r="F5" i="2"/>
  <c r="E5" i="2"/>
  <c r="K5" i="2" s="1"/>
  <c r="L5" i="2" s="1"/>
  <c r="F4" i="2"/>
  <c r="E4" i="2"/>
  <c r="G4" i="2" s="1"/>
  <c r="F3" i="2"/>
  <c r="E3" i="2"/>
  <c r="F2" i="2"/>
  <c r="E2" i="2"/>
  <c r="K2" i="2" s="1"/>
  <c r="B9" i="1"/>
  <c r="J26" i="2" l="1"/>
  <c r="C37" i="2"/>
  <c r="J37" i="2" s="1"/>
  <c r="K9" i="2"/>
  <c r="L9" i="2" s="1"/>
  <c r="K13" i="2"/>
  <c r="L13" i="2" s="1"/>
  <c r="K17" i="2"/>
  <c r="C40" i="2"/>
  <c r="J40" i="2" s="1"/>
  <c r="K3" i="2"/>
  <c r="L3" i="2" s="1"/>
  <c r="J22" i="2"/>
  <c r="G7" i="2"/>
  <c r="H7" i="2" s="1"/>
  <c r="K16" i="2"/>
  <c r="L16" i="2" s="1"/>
  <c r="C39" i="2"/>
  <c r="J39" i="2" s="1"/>
  <c r="E22" i="2"/>
  <c r="J33" i="2"/>
  <c r="C34" i="2"/>
  <c r="J34" i="2" s="1"/>
  <c r="K11" i="2"/>
  <c r="L11" i="2" s="1"/>
  <c r="K15" i="2"/>
  <c r="L15" i="2" s="1"/>
  <c r="F26" i="2"/>
  <c r="C46" i="2"/>
  <c r="C61" i="2" s="1"/>
  <c r="J61" i="2" s="1"/>
  <c r="G20" i="2"/>
  <c r="H20" i="2" s="1"/>
  <c r="I20" i="2" s="1"/>
  <c r="C42" i="2"/>
  <c r="J42" i="2" s="1"/>
  <c r="J25" i="2"/>
  <c r="K25" i="2" s="1"/>
  <c r="L25" i="2" s="1"/>
  <c r="M25" i="2" s="1"/>
  <c r="L2" i="2"/>
  <c r="M2" i="2" s="1"/>
  <c r="N2" i="2" s="1"/>
  <c r="G2" i="2"/>
  <c r="G5" i="2"/>
  <c r="F23" i="2"/>
  <c r="E23" i="2"/>
  <c r="J23" i="2"/>
  <c r="F24" i="2"/>
  <c r="J24" i="2"/>
  <c r="I19" i="1"/>
  <c r="H19" i="1"/>
  <c r="G3" i="2"/>
  <c r="H3" i="2" s="1"/>
  <c r="G8" i="2"/>
  <c r="H8" i="2" s="1"/>
  <c r="I8" i="2" s="1"/>
  <c r="C45" i="2"/>
  <c r="J45" i="2" s="1"/>
  <c r="C36" i="2"/>
  <c r="J36" i="2" s="1"/>
  <c r="C44" i="2"/>
  <c r="J44" i="2" s="1"/>
  <c r="C35" i="2"/>
  <c r="J35" i="2" s="1"/>
  <c r="K8" i="2"/>
  <c r="L8" i="2" s="1"/>
  <c r="K4" i="2"/>
  <c r="L4" i="2" s="1"/>
  <c r="G6" i="2"/>
  <c r="G9" i="2"/>
  <c r="H9" i="2" s="1"/>
  <c r="I9" i="2" s="1"/>
  <c r="G13" i="2"/>
  <c r="H13" i="2" s="1"/>
  <c r="I13" i="2" s="1"/>
  <c r="G21" i="2"/>
  <c r="H21" i="2" s="1"/>
  <c r="I21" i="2" s="1"/>
  <c r="C43" i="2"/>
  <c r="J43" i="2" s="1"/>
  <c r="G10" i="2"/>
  <c r="H10" i="2" s="1"/>
  <c r="G18" i="2"/>
  <c r="H18" i="2" s="1"/>
  <c r="I18" i="2" s="1"/>
  <c r="G11" i="2"/>
  <c r="G15" i="2"/>
  <c r="H15" i="2" s="1"/>
  <c r="I15" i="2" s="1"/>
  <c r="M20" i="2"/>
  <c r="N20" i="2" s="1"/>
  <c r="M18" i="2"/>
  <c r="M14" i="2"/>
  <c r="M12" i="2"/>
  <c r="M10" i="2"/>
  <c r="M6" i="2"/>
  <c r="M21" i="2"/>
  <c r="M19" i="2"/>
  <c r="M15" i="2"/>
  <c r="N15" i="2" s="1"/>
  <c r="M7" i="2"/>
  <c r="M5" i="2"/>
  <c r="G19" i="2"/>
  <c r="H19" i="2" s="1"/>
  <c r="I19" i="2" s="1"/>
  <c r="G17" i="2"/>
  <c r="E26" i="2"/>
  <c r="F25" i="2"/>
  <c r="G25" i="2" s="1"/>
  <c r="H25" i="2" s="1"/>
  <c r="I25" i="2" s="1"/>
  <c r="E24" i="2"/>
  <c r="G24" i="2" s="1"/>
  <c r="H24" i="2" s="1"/>
  <c r="I24" i="2" s="1"/>
  <c r="G12" i="2"/>
  <c r="H12" i="2" s="1"/>
  <c r="I12" i="2" s="1"/>
  <c r="G16" i="2"/>
  <c r="H16" i="2" s="1"/>
  <c r="I16" i="2" s="1"/>
  <c r="G14" i="2"/>
  <c r="H14" i="2" s="1"/>
  <c r="I14" i="2" s="1"/>
  <c r="H11" i="2"/>
  <c r="I11" i="2" s="1"/>
  <c r="H6" i="2"/>
  <c r="I6" i="2" s="1"/>
  <c r="H4" i="2"/>
  <c r="I4" i="2" s="1"/>
  <c r="J38" i="2" l="1"/>
  <c r="M13" i="2"/>
  <c r="N13" i="2" s="1"/>
  <c r="N6" i="2"/>
  <c r="C47" i="2"/>
  <c r="J47" i="2" s="1"/>
  <c r="H17" i="2"/>
  <c r="I17" i="2" s="1"/>
  <c r="M3" i="2"/>
  <c r="N3" i="2" s="1"/>
  <c r="I10" i="2"/>
  <c r="L17" i="2"/>
  <c r="M17" i="2" s="1"/>
  <c r="G22" i="2"/>
  <c r="H22" i="2" s="1"/>
  <c r="I22" i="2" s="1"/>
  <c r="M9" i="2"/>
  <c r="N9" i="2" s="1"/>
  <c r="K22" i="2"/>
  <c r="L22" i="2" s="1"/>
  <c r="M22" i="2" s="1"/>
  <c r="N22" i="2" s="1"/>
  <c r="C38" i="2"/>
  <c r="C63" i="2"/>
  <c r="J63" i="2" s="1"/>
  <c r="C56" i="2"/>
  <c r="J56" i="2" s="1"/>
  <c r="N7" i="2"/>
  <c r="C48" i="2"/>
  <c r="J48" i="2" s="1"/>
  <c r="I7" i="2"/>
  <c r="C68" i="2"/>
  <c r="J68" i="2" s="1"/>
  <c r="C64" i="2"/>
  <c r="J64" i="2" s="1"/>
  <c r="C58" i="2"/>
  <c r="J58" i="2" s="1"/>
  <c r="N19" i="2"/>
  <c r="J46" i="2"/>
  <c r="C50" i="2"/>
  <c r="J50" i="2" s="1"/>
  <c r="N21" i="2"/>
  <c r="C60" i="2"/>
  <c r="J60" i="2" s="1"/>
  <c r="C55" i="2"/>
  <c r="J55" i="2" s="1"/>
  <c r="M16" i="2"/>
  <c r="N16" i="2" s="1"/>
  <c r="C51" i="2"/>
  <c r="J51" i="2" s="1"/>
  <c r="N18" i="2"/>
  <c r="N5" i="2"/>
  <c r="C69" i="2"/>
  <c r="J69" i="2" s="1"/>
  <c r="C65" i="2"/>
  <c r="J65" i="2" s="1"/>
  <c r="M11" i="2"/>
  <c r="N11" i="2" s="1"/>
  <c r="C52" i="2"/>
  <c r="J52" i="2" s="1"/>
  <c r="C62" i="2"/>
  <c r="J62" i="2" s="1"/>
  <c r="N17" i="2"/>
  <c r="C67" i="2"/>
  <c r="J67" i="2" s="1"/>
  <c r="C57" i="2"/>
  <c r="J57" i="2" s="1"/>
  <c r="M4" i="2"/>
  <c r="N4" i="2" s="1"/>
  <c r="N25" i="2"/>
  <c r="C59" i="2"/>
  <c r="J59" i="2" s="1"/>
  <c r="C49" i="2"/>
  <c r="J49" i="2" s="1"/>
  <c r="N14" i="2"/>
  <c r="N10" i="2"/>
  <c r="G26" i="2"/>
  <c r="H26" i="2" s="1"/>
  <c r="I26" i="2" s="1"/>
  <c r="N12" i="2"/>
  <c r="C54" i="2"/>
  <c r="J54" i="2" s="1"/>
  <c r="C53" i="2"/>
  <c r="J53" i="2" s="1"/>
  <c r="C66" i="2"/>
  <c r="J66" i="2" s="1"/>
  <c r="C70" i="2"/>
  <c r="C75" i="2" s="1"/>
  <c r="J75" i="2" s="1"/>
  <c r="K23" i="2"/>
  <c r="M8" i="2"/>
  <c r="N8" i="2" s="1"/>
  <c r="K24" i="2"/>
  <c r="K26" i="2"/>
  <c r="C74" i="2"/>
  <c r="J74" i="2" s="1"/>
  <c r="C82" i="2"/>
  <c r="C80" i="2"/>
  <c r="J80" i="2" s="1"/>
  <c r="G23" i="2"/>
  <c r="H23" i="2" s="1"/>
  <c r="I23" i="2" s="1"/>
  <c r="H5" i="2"/>
  <c r="I5" i="2" s="1"/>
  <c r="H2" i="2"/>
  <c r="I2" i="2" s="1"/>
  <c r="F27" i="2"/>
  <c r="E27" i="2"/>
  <c r="K27" i="2" s="1"/>
  <c r="L27" i="2" s="1"/>
  <c r="M27" i="2" s="1"/>
  <c r="I3" i="2"/>
  <c r="B11" i="1"/>
  <c r="B20" i="1" s="1"/>
  <c r="C78" i="2" l="1"/>
  <c r="J78" i="2" s="1"/>
  <c r="C81" i="2"/>
  <c r="J81" i="2" s="1"/>
  <c r="J70" i="2"/>
  <c r="C77" i="2"/>
  <c r="J77" i="2" s="1"/>
  <c r="C79" i="2"/>
  <c r="J79" i="2" s="1"/>
  <c r="C72" i="2"/>
  <c r="J72" i="2" s="1"/>
  <c r="C73" i="2"/>
  <c r="J73" i="2" s="1"/>
  <c r="C76" i="2"/>
  <c r="J76" i="2" s="1"/>
  <c r="C71" i="2"/>
  <c r="J71" i="2" s="1"/>
  <c r="L26" i="2"/>
  <c r="M26" i="2" s="1"/>
  <c r="N26" i="2" s="1"/>
  <c r="L24" i="2"/>
  <c r="M24" i="2" s="1"/>
  <c r="N24" i="2" s="1"/>
  <c r="C83" i="2"/>
  <c r="J83" i="2" s="1"/>
  <c r="C86" i="2"/>
  <c r="J86" i="2" s="1"/>
  <c r="C94" i="2"/>
  <c r="C88" i="2"/>
  <c r="J88" i="2" s="1"/>
  <c r="J82" i="2"/>
  <c r="C89" i="2"/>
  <c r="J89" i="2" s="1"/>
  <c r="C90" i="2"/>
  <c r="J90" i="2" s="1"/>
  <c r="C91" i="2"/>
  <c r="J91" i="2" s="1"/>
  <c r="C84" i="2"/>
  <c r="J84" i="2" s="1"/>
  <c r="C92" i="2"/>
  <c r="J92" i="2" s="1"/>
  <c r="C87" i="2"/>
  <c r="J87" i="2" s="1"/>
  <c r="C93" i="2"/>
  <c r="J93" i="2" s="1"/>
  <c r="C85" i="2"/>
  <c r="J85" i="2" s="1"/>
  <c r="L23" i="2"/>
  <c r="M23" i="2" s="1"/>
  <c r="N23" i="2" s="1"/>
  <c r="F28" i="2"/>
  <c r="E28" i="2"/>
  <c r="G27" i="2"/>
  <c r="B7" i="1"/>
  <c r="E16" i="1" s="1"/>
  <c r="E7" i="1"/>
  <c r="D7" i="1"/>
  <c r="B6" i="1"/>
  <c r="N27" i="2" l="1"/>
  <c r="G28" i="2"/>
  <c r="H28" i="2" s="1"/>
  <c r="I28" i="2" s="1"/>
  <c r="K28" i="2"/>
  <c r="C102" i="2"/>
  <c r="J102" i="2" s="1"/>
  <c r="C96" i="2"/>
  <c r="J96" i="2" s="1"/>
  <c r="C104" i="2"/>
  <c r="J104" i="2" s="1"/>
  <c r="C97" i="2"/>
  <c r="J97" i="2" s="1"/>
  <c r="C105" i="2"/>
  <c r="J105" i="2" s="1"/>
  <c r="C98" i="2"/>
  <c r="J98" i="2" s="1"/>
  <c r="C106" i="2"/>
  <c r="C99" i="2"/>
  <c r="J99" i="2" s="1"/>
  <c r="C95" i="2"/>
  <c r="J95" i="2" s="1"/>
  <c r="C100" i="2"/>
  <c r="J100" i="2" s="1"/>
  <c r="C103" i="2"/>
  <c r="J103" i="2" s="1"/>
  <c r="C101" i="2"/>
  <c r="J101" i="2" s="1"/>
  <c r="J94" i="2"/>
  <c r="H27" i="2"/>
  <c r="E29" i="2"/>
  <c r="K29" i="2" s="1"/>
  <c r="F29" i="2"/>
  <c r="B16" i="1"/>
  <c r="B17" i="1" s="1"/>
  <c r="F7" i="1"/>
  <c r="B14" i="1"/>
  <c r="B15" i="1" s="1"/>
  <c r="L28" i="2" l="1"/>
  <c r="M28" i="2" s="1"/>
  <c r="L29" i="2"/>
  <c r="M29" i="2"/>
  <c r="C110" i="2"/>
  <c r="J110" i="2" s="1"/>
  <c r="C118" i="2"/>
  <c r="C112" i="2"/>
  <c r="J112" i="2" s="1"/>
  <c r="J106" i="2"/>
  <c r="C113" i="2"/>
  <c r="J113" i="2" s="1"/>
  <c r="C114" i="2"/>
  <c r="J114" i="2" s="1"/>
  <c r="C115" i="2"/>
  <c r="J115" i="2" s="1"/>
  <c r="C108" i="2"/>
  <c r="J108" i="2" s="1"/>
  <c r="C116" i="2"/>
  <c r="J116" i="2" s="1"/>
  <c r="C109" i="2"/>
  <c r="J109" i="2" s="1"/>
  <c r="C111" i="2"/>
  <c r="J111" i="2" s="1"/>
  <c r="C117" i="2"/>
  <c r="J117" i="2" s="1"/>
  <c r="C107" i="2"/>
  <c r="J107" i="2" s="1"/>
  <c r="G29" i="2"/>
  <c r="F30" i="2"/>
  <c r="E30" i="2"/>
  <c r="I27" i="2"/>
  <c r="F23" i="1"/>
  <c r="B18" i="1"/>
  <c r="B19" i="1" s="1"/>
  <c r="N28" i="2" l="1"/>
  <c r="N29" i="2"/>
  <c r="G30" i="2"/>
  <c r="H30" i="2" s="1"/>
  <c r="I30" i="2" s="1"/>
  <c r="K30" i="2"/>
  <c r="C126" i="2"/>
  <c r="J126" i="2" s="1"/>
  <c r="C120" i="2"/>
  <c r="J120" i="2" s="1"/>
  <c r="C128" i="2"/>
  <c r="J128" i="2" s="1"/>
  <c r="C121" i="2"/>
  <c r="J121" i="2" s="1"/>
  <c r="C129" i="2"/>
  <c r="J129" i="2" s="1"/>
  <c r="C122" i="2"/>
  <c r="J122" i="2" s="1"/>
  <c r="C130" i="2"/>
  <c r="C123" i="2"/>
  <c r="J123" i="2" s="1"/>
  <c r="C119" i="2"/>
  <c r="J119" i="2" s="1"/>
  <c r="C124" i="2"/>
  <c r="J124" i="2" s="1"/>
  <c r="C127" i="2"/>
  <c r="J127" i="2" s="1"/>
  <c r="C125" i="2"/>
  <c r="J125" i="2" s="1"/>
  <c r="J118" i="2"/>
  <c r="F31" i="2"/>
  <c r="E31" i="2"/>
  <c r="H29" i="2"/>
  <c r="C134" i="2" l="1"/>
  <c r="J134" i="2" s="1"/>
  <c r="C142" i="2"/>
  <c r="C136" i="2"/>
  <c r="J136" i="2" s="1"/>
  <c r="J130" i="2"/>
  <c r="C137" i="2"/>
  <c r="J137" i="2" s="1"/>
  <c r="C138" i="2"/>
  <c r="J138" i="2" s="1"/>
  <c r="C139" i="2"/>
  <c r="J139" i="2" s="1"/>
  <c r="C132" i="2"/>
  <c r="J132" i="2" s="1"/>
  <c r="C140" i="2"/>
  <c r="J140" i="2" s="1"/>
  <c r="C133" i="2"/>
  <c r="J133" i="2" s="1"/>
  <c r="C135" i="2"/>
  <c r="J135" i="2" s="1"/>
  <c r="C131" i="2"/>
  <c r="J131" i="2" s="1"/>
  <c r="C141" i="2"/>
  <c r="J141" i="2" s="1"/>
  <c r="G31" i="2"/>
  <c r="H31" i="2" s="1"/>
  <c r="K31" i="2"/>
  <c r="L31" i="2" s="1"/>
  <c r="M31" i="2" s="1"/>
  <c r="N31" i="2" s="1"/>
  <c r="L30" i="2"/>
  <c r="M30" i="2" s="1"/>
  <c r="F32" i="2"/>
  <c r="E32" i="2"/>
  <c r="K32" i="2" s="1"/>
  <c r="L32" i="2" s="1"/>
  <c r="M32" i="2" s="1"/>
  <c r="I29" i="2"/>
  <c r="N30" i="2" l="1"/>
  <c r="C150" i="2"/>
  <c r="J150" i="2" s="1"/>
  <c r="C144" i="2"/>
  <c r="J144" i="2" s="1"/>
  <c r="C152" i="2"/>
  <c r="J152" i="2" s="1"/>
  <c r="C145" i="2"/>
  <c r="J145" i="2" s="1"/>
  <c r="C153" i="2"/>
  <c r="J153" i="2" s="1"/>
  <c r="C146" i="2"/>
  <c r="J146" i="2" s="1"/>
  <c r="C154" i="2"/>
  <c r="C147" i="2"/>
  <c r="J147" i="2" s="1"/>
  <c r="C143" i="2"/>
  <c r="J143" i="2" s="1"/>
  <c r="C148" i="2"/>
  <c r="J148" i="2" s="1"/>
  <c r="C149" i="2"/>
  <c r="J149" i="2" s="1"/>
  <c r="J142" i="2"/>
  <c r="C151" i="2"/>
  <c r="J151" i="2" s="1"/>
  <c r="G32" i="2"/>
  <c r="N32" i="2" s="1"/>
  <c r="I31" i="2"/>
  <c r="F33" i="2"/>
  <c r="E33" i="2"/>
  <c r="K33" i="2" s="1"/>
  <c r="L33" i="2" s="1"/>
  <c r="M33" i="2" s="1"/>
  <c r="C158" i="2" l="1"/>
  <c r="J158" i="2" s="1"/>
  <c r="C166" i="2"/>
  <c r="C160" i="2"/>
  <c r="J160" i="2" s="1"/>
  <c r="J154" i="2"/>
  <c r="C161" i="2"/>
  <c r="J161" i="2" s="1"/>
  <c r="C162" i="2"/>
  <c r="J162" i="2" s="1"/>
  <c r="C163" i="2"/>
  <c r="J163" i="2" s="1"/>
  <c r="C156" i="2"/>
  <c r="J156" i="2" s="1"/>
  <c r="C164" i="2"/>
  <c r="J164" i="2" s="1"/>
  <c r="C155" i="2"/>
  <c r="J155" i="2" s="1"/>
  <c r="C165" i="2"/>
  <c r="J165" i="2" s="1"/>
  <c r="C157" i="2"/>
  <c r="J157" i="2" s="1"/>
  <c r="C159" i="2"/>
  <c r="J159" i="2" s="1"/>
  <c r="F34" i="2"/>
  <c r="E34" i="2"/>
  <c r="K34" i="2" s="1"/>
  <c r="L34" i="2" s="1"/>
  <c r="M34" i="2" s="1"/>
  <c r="G33" i="2"/>
  <c r="N33" i="2" s="1"/>
  <c r="H32" i="2"/>
  <c r="I32" i="2" s="1"/>
  <c r="C169" i="2" l="1"/>
  <c r="J169" i="2" s="1"/>
  <c r="C170" i="2"/>
  <c r="J170" i="2" s="1"/>
  <c r="C171" i="2"/>
  <c r="J171" i="2" s="1"/>
  <c r="C167" i="2"/>
  <c r="J167" i="2" s="1"/>
  <c r="J166" i="2"/>
  <c r="C168" i="2"/>
  <c r="J168" i="2" s="1"/>
  <c r="G34" i="2"/>
  <c r="H34" i="2" s="1"/>
  <c r="H33" i="2"/>
  <c r="I33" i="2" s="1"/>
  <c r="F35" i="2"/>
  <c r="E35" i="2"/>
  <c r="N34" i="2" l="1"/>
  <c r="G35" i="2"/>
  <c r="K35" i="2"/>
  <c r="I34" i="2"/>
  <c r="H35" i="2"/>
  <c r="I35" i="2" s="1"/>
  <c r="E36" i="2"/>
  <c r="K36" i="2" s="1"/>
  <c r="F36" i="2"/>
  <c r="L35" i="2" l="1"/>
  <c r="M35" i="2" s="1"/>
  <c r="N35" i="2" s="1"/>
  <c r="L36" i="2"/>
  <c r="M36" i="2" s="1"/>
  <c r="F37" i="2"/>
  <c r="F38" i="2" s="1"/>
  <c r="E37" i="2"/>
  <c r="G36" i="2"/>
  <c r="H36" i="2" s="1"/>
  <c r="I36" i="2" s="1"/>
  <c r="K37" i="2" l="1"/>
  <c r="E38" i="2"/>
  <c r="N36" i="2"/>
  <c r="G37" i="2"/>
  <c r="E39" i="2"/>
  <c r="K39" i="2" s="1"/>
  <c r="L39" i="2" s="1"/>
  <c r="M39" i="2" s="1"/>
  <c r="F39" i="2"/>
  <c r="H37" i="2" l="1"/>
  <c r="I37" i="2" s="1"/>
  <c r="I38" i="2" s="1"/>
  <c r="G38" i="2"/>
  <c r="L37" i="2"/>
  <c r="M37" i="2" s="1"/>
  <c r="M38" i="2" s="1"/>
  <c r="K38" i="2"/>
  <c r="N37" i="2"/>
  <c r="F40" i="2"/>
  <c r="E40" i="2"/>
  <c r="G39" i="2"/>
  <c r="H39" i="2" s="1"/>
  <c r="I39" i="2" s="1"/>
  <c r="N39" i="2" l="1"/>
  <c r="G40" i="2"/>
  <c r="K40" i="2"/>
  <c r="H40" i="2"/>
  <c r="I40" i="2" s="1"/>
  <c r="F41" i="2"/>
  <c r="E41" i="2"/>
  <c r="L40" i="2" l="1"/>
  <c r="M40" i="2" s="1"/>
  <c r="N40" i="2" s="1"/>
  <c r="G41" i="2"/>
  <c r="K41" i="2"/>
  <c r="L41" i="2" s="1"/>
  <c r="M41" i="2" s="1"/>
  <c r="N41" i="2" s="1"/>
  <c r="E42" i="2"/>
  <c r="K42" i="2" s="1"/>
  <c r="F42" i="2"/>
  <c r="H41" i="2"/>
  <c r="I41" i="2" s="1"/>
  <c r="L42" i="2" l="1"/>
  <c r="M42" i="2" s="1"/>
  <c r="G42" i="2"/>
  <c r="F43" i="2"/>
  <c r="E43" i="2"/>
  <c r="K43" i="2" s="1"/>
  <c r="N42" i="2" l="1"/>
  <c r="L43" i="2"/>
  <c r="M43" i="2"/>
  <c r="G43" i="2"/>
  <c r="H43" i="2" s="1"/>
  <c r="I43" i="2" s="1"/>
  <c r="F44" i="2"/>
  <c r="E44" i="2"/>
  <c r="H42" i="2"/>
  <c r="I42" i="2" s="1"/>
  <c r="N43" i="2" l="1"/>
  <c r="G44" i="2"/>
  <c r="H44" i="2" s="1"/>
  <c r="I44" i="2" s="1"/>
  <c r="K44" i="2"/>
  <c r="L44" i="2" s="1"/>
  <c r="M44" i="2" s="1"/>
  <c r="N44" i="2" s="1"/>
  <c r="F45" i="2"/>
  <c r="E45" i="2"/>
  <c r="K45" i="2" s="1"/>
  <c r="L45" i="2" s="1"/>
  <c r="M45" i="2" s="1"/>
  <c r="G45" i="2" l="1"/>
  <c r="H45" i="2" s="1"/>
  <c r="I45" i="2" s="1"/>
  <c r="E46" i="2"/>
  <c r="K46" i="2" s="1"/>
  <c r="F46" i="2"/>
  <c r="N45" i="2" l="1"/>
  <c r="L46" i="2"/>
  <c r="M46" i="2" s="1"/>
  <c r="F47" i="2"/>
  <c r="E47" i="2"/>
  <c r="G46" i="2"/>
  <c r="N46" i="2" l="1"/>
  <c r="G47" i="2"/>
  <c r="H47" i="2" s="1"/>
  <c r="I47" i="2" s="1"/>
  <c r="K47" i="2"/>
  <c r="H46" i="2"/>
  <c r="I46" i="2" s="1"/>
  <c r="F48" i="2"/>
  <c r="E48" i="2"/>
  <c r="G48" i="2" l="1"/>
  <c r="K48" i="2"/>
  <c r="L48" i="2" s="1"/>
  <c r="M48" i="2" s="1"/>
  <c r="N48" i="2" s="1"/>
  <c r="L47" i="2"/>
  <c r="M47" i="2" s="1"/>
  <c r="N47" i="2" s="1"/>
  <c r="H48" i="2"/>
  <c r="I48" i="2" s="1"/>
  <c r="F49" i="2"/>
  <c r="E49" i="2"/>
  <c r="G49" i="2" l="1"/>
  <c r="K49" i="2"/>
  <c r="H49" i="2"/>
  <c r="I49" i="2" s="1"/>
  <c r="F50" i="2"/>
  <c r="E50" i="2"/>
  <c r="G50" i="2" l="1"/>
  <c r="H50" i="2" s="1"/>
  <c r="I50" i="2" s="1"/>
  <c r="K50" i="2"/>
  <c r="L50" i="2" s="1"/>
  <c r="M50" i="2" s="1"/>
  <c r="L49" i="2"/>
  <c r="M49" i="2"/>
  <c r="N49" i="2" s="1"/>
  <c r="F51" i="2"/>
  <c r="E51" i="2"/>
  <c r="N50" i="2" l="1"/>
  <c r="G51" i="2"/>
  <c r="K51" i="2"/>
  <c r="L51" i="2" s="1"/>
  <c r="M51" i="2" s="1"/>
  <c r="N51" i="2" s="1"/>
  <c r="H51" i="2"/>
  <c r="I51" i="2" s="1"/>
  <c r="F52" i="2"/>
  <c r="E52" i="2"/>
  <c r="K52" i="2" s="1"/>
  <c r="L52" i="2" l="1"/>
  <c r="M52" i="2"/>
  <c r="G52" i="2"/>
  <c r="H52" i="2" s="1"/>
  <c r="I52" i="2" s="1"/>
  <c r="F53" i="2"/>
  <c r="E53" i="2"/>
  <c r="N52" i="2" l="1"/>
  <c r="G53" i="2"/>
  <c r="H53" i="2" s="1"/>
  <c r="I53" i="2" s="1"/>
  <c r="K53" i="2"/>
  <c r="L53" i="2" s="1"/>
  <c r="M53" i="2" s="1"/>
  <c r="N53" i="2" s="1"/>
  <c r="F54" i="2"/>
  <c r="E54" i="2"/>
  <c r="G54" i="2" l="1"/>
  <c r="K54" i="2"/>
  <c r="L54" i="2" s="1"/>
  <c r="M54" i="2" s="1"/>
  <c r="N54" i="2" s="1"/>
  <c r="F55" i="2"/>
  <c r="E55" i="2"/>
  <c r="H54" i="2"/>
  <c r="I54" i="2" s="1"/>
  <c r="G55" i="2" l="1"/>
  <c r="K55" i="2"/>
  <c r="L55" i="2" s="1"/>
  <c r="M55" i="2" s="1"/>
  <c r="N55" i="2" s="1"/>
  <c r="H55" i="2"/>
  <c r="I55" i="2" s="1"/>
  <c r="E56" i="2"/>
  <c r="K56" i="2" s="1"/>
  <c r="F56" i="2"/>
  <c r="L56" i="2" l="1"/>
  <c r="M56" i="2" s="1"/>
  <c r="G56" i="2"/>
  <c r="F57" i="2"/>
  <c r="E57" i="2"/>
  <c r="N56" i="2" l="1"/>
  <c r="G57" i="2"/>
  <c r="H57" i="2" s="1"/>
  <c r="I57" i="2" s="1"/>
  <c r="K57" i="2"/>
  <c r="F58" i="2"/>
  <c r="E58" i="2"/>
  <c r="H56" i="2"/>
  <c r="I56" i="2" s="1"/>
  <c r="L57" i="2" l="1"/>
  <c r="M57" i="2" s="1"/>
  <c r="N57" i="2" s="1"/>
  <c r="G58" i="2"/>
  <c r="H58" i="2" s="1"/>
  <c r="I58" i="2" s="1"/>
  <c r="K58" i="2"/>
  <c r="E59" i="2"/>
  <c r="K59" i="2" s="1"/>
  <c r="F59" i="2"/>
  <c r="L59" i="2" l="1"/>
  <c r="M59" i="2" s="1"/>
  <c r="L58" i="2"/>
  <c r="M58" i="2" s="1"/>
  <c r="N58" i="2" s="1"/>
  <c r="F60" i="2"/>
  <c r="E60" i="2"/>
  <c r="G59" i="2"/>
  <c r="N59" i="2" l="1"/>
  <c r="G60" i="2"/>
  <c r="H60" i="2" s="1"/>
  <c r="I60" i="2" s="1"/>
  <c r="K60" i="2"/>
  <c r="L60" i="2" s="1"/>
  <c r="M60" i="2" s="1"/>
  <c r="N60" i="2" s="1"/>
  <c r="H59" i="2"/>
  <c r="I59" i="2" s="1"/>
  <c r="F61" i="2"/>
  <c r="E61" i="2"/>
  <c r="K61" i="2" s="1"/>
  <c r="L61" i="2" l="1"/>
  <c r="M61" i="2" s="1"/>
  <c r="G61" i="2"/>
  <c r="H61" i="2" s="1"/>
  <c r="I61" i="2" s="1"/>
  <c r="E62" i="2"/>
  <c r="K62" i="2" s="1"/>
  <c r="F62" i="2"/>
  <c r="N61" i="2" l="1"/>
  <c r="L62" i="2"/>
  <c r="M62" i="2"/>
  <c r="F63" i="2"/>
  <c r="E63" i="2"/>
  <c r="G62" i="2"/>
  <c r="N62" i="2" l="1"/>
  <c r="G63" i="2"/>
  <c r="H63" i="2" s="1"/>
  <c r="I63" i="2" s="1"/>
  <c r="K63" i="2"/>
  <c r="H62" i="2"/>
  <c r="I62" i="2" s="1"/>
  <c r="F64" i="2"/>
  <c r="E64" i="2"/>
  <c r="G64" i="2" l="1"/>
  <c r="K64" i="2"/>
  <c r="L64" i="2" s="1"/>
  <c r="M64" i="2" s="1"/>
  <c r="N64" i="2" s="1"/>
  <c r="L63" i="2"/>
  <c r="M63" i="2"/>
  <c r="N63" i="2" s="1"/>
  <c r="F65" i="2"/>
  <c r="E65" i="2"/>
  <c r="K65" i="2" s="1"/>
  <c r="L65" i="2" s="1"/>
  <c r="M65" i="2" s="1"/>
  <c r="H64" i="2"/>
  <c r="I64" i="2" s="1"/>
  <c r="G65" i="2" l="1"/>
  <c r="H65" i="2" s="1"/>
  <c r="I65" i="2" s="1"/>
  <c r="F66" i="2"/>
  <c r="E66" i="2"/>
  <c r="N65" i="2" l="1"/>
  <c r="G66" i="2"/>
  <c r="H66" i="2" s="1"/>
  <c r="I66" i="2" s="1"/>
  <c r="K66" i="2"/>
  <c r="L66" i="2" s="1"/>
  <c r="M66" i="2" s="1"/>
  <c r="N66" i="2" s="1"/>
  <c r="F67" i="2"/>
  <c r="E67" i="2"/>
  <c r="G67" i="2" l="1"/>
  <c r="K67" i="2"/>
  <c r="L67" i="2" s="1"/>
  <c r="M67" i="2" s="1"/>
  <c r="N67" i="2" s="1"/>
  <c r="H67" i="2"/>
  <c r="I67" i="2" s="1"/>
  <c r="F68" i="2"/>
  <c r="E68" i="2"/>
  <c r="K68" i="2" s="1"/>
  <c r="L68" i="2" l="1"/>
  <c r="M68" i="2" s="1"/>
  <c r="G68" i="2"/>
  <c r="H68" i="2" s="1"/>
  <c r="I68" i="2" s="1"/>
  <c r="F69" i="2"/>
  <c r="E69" i="2"/>
  <c r="N68" i="2" l="1"/>
  <c r="G69" i="2"/>
  <c r="H69" i="2" s="1"/>
  <c r="I69" i="2" s="1"/>
  <c r="K69" i="2"/>
  <c r="L69" i="2" s="1"/>
  <c r="M69" i="2" s="1"/>
  <c r="N69" i="2" s="1"/>
  <c r="F70" i="2"/>
  <c r="E70" i="2"/>
  <c r="K70" i="2" s="1"/>
  <c r="L70" i="2" s="1"/>
  <c r="M70" i="2" s="1"/>
  <c r="G70" i="2" l="1"/>
  <c r="H70" i="2" s="1"/>
  <c r="I70" i="2" s="1"/>
  <c r="F71" i="2"/>
  <c r="E71" i="2"/>
  <c r="N70" i="2" l="1"/>
  <c r="G71" i="2"/>
  <c r="K71" i="2"/>
  <c r="L71" i="2" s="1"/>
  <c r="M71" i="2" s="1"/>
  <c r="N71" i="2" s="1"/>
  <c r="H71" i="2"/>
  <c r="I71" i="2" s="1"/>
  <c r="F72" i="2"/>
  <c r="E72" i="2"/>
  <c r="G72" i="2" l="1"/>
  <c r="K72" i="2"/>
  <c r="F73" i="2"/>
  <c r="E73" i="2"/>
  <c r="K73" i="2" s="1"/>
  <c r="L73" i="2" s="1"/>
  <c r="M73" i="2" s="1"/>
  <c r="H72" i="2"/>
  <c r="I72" i="2" s="1"/>
  <c r="L72" i="2" l="1"/>
  <c r="M72" i="2" s="1"/>
  <c r="N72" i="2" s="1"/>
  <c r="G73" i="2"/>
  <c r="H73" i="2" s="1"/>
  <c r="I73" i="2" s="1"/>
  <c r="F74" i="2"/>
  <c r="E74" i="2"/>
  <c r="K74" i="2" s="1"/>
  <c r="N73" i="2" l="1"/>
  <c r="L74" i="2"/>
  <c r="M74" i="2" s="1"/>
  <c r="G74" i="2"/>
  <c r="H74" i="2" s="1"/>
  <c r="I74" i="2" s="1"/>
  <c r="F75" i="2"/>
  <c r="E75" i="2"/>
  <c r="K75" i="2" s="1"/>
  <c r="N74" i="2" l="1"/>
  <c r="L75" i="2"/>
  <c r="M75" i="2"/>
  <c r="G75" i="2"/>
  <c r="H75" i="2" s="1"/>
  <c r="I75" i="2" s="1"/>
  <c r="F76" i="2"/>
  <c r="E76" i="2"/>
  <c r="N75" i="2" l="1"/>
  <c r="G76" i="2"/>
  <c r="H76" i="2" s="1"/>
  <c r="I76" i="2" s="1"/>
  <c r="K76" i="2"/>
  <c r="L76" i="2" s="1"/>
  <c r="M76" i="2" s="1"/>
  <c r="N76" i="2" s="1"/>
  <c r="F77" i="2"/>
  <c r="E77" i="2"/>
  <c r="G77" i="2" l="1"/>
  <c r="H77" i="2" s="1"/>
  <c r="I77" i="2" s="1"/>
  <c r="K77" i="2"/>
  <c r="F78" i="2"/>
  <c r="E78" i="2"/>
  <c r="G78" i="2" l="1"/>
  <c r="H78" i="2" s="1"/>
  <c r="I78" i="2" s="1"/>
  <c r="K78" i="2"/>
  <c r="L77" i="2"/>
  <c r="M77" i="2" s="1"/>
  <c r="N77" i="2" s="1"/>
  <c r="F79" i="2"/>
  <c r="E79" i="2"/>
  <c r="K79" i="2" s="1"/>
  <c r="L79" i="2" l="1"/>
  <c r="M79" i="2" s="1"/>
  <c r="L78" i="2"/>
  <c r="M78" i="2"/>
  <c r="N78" i="2" s="1"/>
  <c r="G79" i="2"/>
  <c r="H79" i="2" s="1"/>
  <c r="I79" i="2" s="1"/>
  <c r="E80" i="2"/>
  <c r="K80" i="2" s="1"/>
  <c r="L80" i="2" s="1"/>
  <c r="M80" i="2" s="1"/>
  <c r="F80" i="2"/>
  <c r="N79" i="2" l="1"/>
  <c r="F81" i="2"/>
  <c r="E81" i="2"/>
  <c r="G80" i="2"/>
  <c r="N80" i="2" s="1"/>
  <c r="G81" i="2" l="1"/>
  <c r="K81" i="2"/>
  <c r="H81" i="2"/>
  <c r="I81" i="2" s="1"/>
  <c r="H80" i="2"/>
  <c r="I80" i="2" s="1"/>
  <c r="F82" i="2"/>
  <c r="E82" i="2"/>
  <c r="G82" i="2" l="1"/>
  <c r="H82" i="2" s="1"/>
  <c r="I82" i="2" s="1"/>
  <c r="K82" i="2"/>
  <c r="L82" i="2" s="1"/>
  <c r="M82" i="2" s="1"/>
  <c r="N82" i="2" s="1"/>
  <c r="L81" i="2"/>
  <c r="M81" i="2" s="1"/>
  <c r="N81" i="2" s="1"/>
  <c r="E83" i="2"/>
  <c r="K83" i="2" s="1"/>
  <c r="L83" i="2" s="1"/>
  <c r="M83" i="2" s="1"/>
  <c r="F83" i="2"/>
  <c r="F84" i="2" l="1"/>
  <c r="E84" i="2"/>
  <c r="G83" i="2"/>
  <c r="N83" i="2" s="1"/>
  <c r="G84" i="2" l="1"/>
  <c r="H84" i="2" s="1"/>
  <c r="I84" i="2" s="1"/>
  <c r="K84" i="2"/>
  <c r="F85" i="2"/>
  <c r="E85" i="2"/>
  <c r="H83" i="2"/>
  <c r="I83" i="2" s="1"/>
  <c r="G85" i="2" l="1"/>
  <c r="H85" i="2" s="1"/>
  <c r="I85" i="2" s="1"/>
  <c r="K85" i="2"/>
  <c r="L84" i="2"/>
  <c r="M84" i="2" s="1"/>
  <c r="N84" i="2" s="1"/>
  <c r="F86" i="2"/>
  <c r="E86" i="2"/>
  <c r="L85" i="2" l="1"/>
  <c r="M85" i="2" s="1"/>
  <c r="N85" i="2" s="1"/>
  <c r="G86" i="2"/>
  <c r="H86" i="2" s="1"/>
  <c r="I86" i="2" s="1"/>
  <c r="K86" i="2"/>
  <c r="L86" i="2" s="1"/>
  <c r="M86" i="2" s="1"/>
  <c r="F87" i="2"/>
  <c r="E87" i="2"/>
  <c r="N86" i="2" l="1"/>
  <c r="G87" i="2"/>
  <c r="H87" i="2" s="1"/>
  <c r="I87" i="2" s="1"/>
  <c r="K87" i="2"/>
  <c r="L87" i="2" s="1"/>
  <c r="M87" i="2" s="1"/>
  <c r="F88" i="2"/>
  <c r="E88" i="2"/>
  <c r="N87" i="2" l="1"/>
  <c r="G88" i="2"/>
  <c r="H88" i="2" s="1"/>
  <c r="I88" i="2" s="1"/>
  <c r="K88" i="2"/>
  <c r="F89" i="2"/>
  <c r="E89" i="2"/>
  <c r="K89" i="2" s="1"/>
  <c r="L89" i="2" l="1"/>
  <c r="M89" i="2"/>
  <c r="L88" i="2"/>
  <c r="M88" i="2" s="1"/>
  <c r="N88" i="2" s="1"/>
  <c r="G89" i="2"/>
  <c r="H89" i="2" s="1"/>
  <c r="I89" i="2" s="1"/>
  <c r="F90" i="2"/>
  <c r="E90" i="2"/>
  <c r="K90" i="2" s="1"/>
  <c r="N89" i="2" l="1"/>
  <c r="L90" i="2"/>
  <c r="M90" i="2"/>
  <c r="G90" i="2"/>
  <c r="H90" i="2" s="1"/>
  <c r="I90" i="2" s="1"/>
  <c r="F91" i="2"/>
  <c r="E91" i="2"/>
  <c r="N90" i="2" l="1"/>
  <c r="G91" i="2"/>
  <c r="H91" i="2" s="1"/>
  <c r="I91" i="2" s="1"/>
  <c r="K91" i="2"/>
  <c r="F92" i="2"/>
  <c r="E92" i="2"/>
  <c r="L91" i="2" l="1"/>
  <c r="M91" i="2"/>
  <c r="N91" i="2" s="1"/>
  <c r="G92" i="2"/>
  <c r="H92" i="2" s="1"/>
  <c r="I92" i="2" s="1"/>
  <c r="K92" i="2"/>
  <c r="L92" i="2" s="1"/>
  <c r="M92" i="2" s="1"/>
  <c r="N92" i="2" s="1"/>
  <c r="E93" i="2"/>
  <c r="K93" i="2" s="1"/>
  <c r="L93" i="2" s="1"/>
  <c r="M93" i="2" s="1"/>
  <c r="F93" i="2"/>
  <c r="F94" i="2" l="1"/>
  <c r="E94" i="2"/>
  <c r="G93" i="2"/>
  <c r="H93" i="2" s="1"/>
  <c r="I93" i="2" s="1"/>
  <c r="N93" i="2" l="1"/>
  <c r="G94" i="2"/>
  <c r="K94" i="2"/>
  <c r="H94" i="2"/>
  <c r="I94" i="2" s="1"/>
  <c r="E95" i="2"/>
  <c r="K95" i="2" s="1"/>
  <c r="F95" i="2"/>
  <c r="L95" i="2" l="1"/>
  <c r="M95" i="2"/>
  <c r="L94" i="2"/>
  <c r="M94" i="2" s="1"/>
  <c r="N94" i="2" s="1"/>
  <c r="F96" i="2"/>
  <c r="E96" i="2"/>
  <c r="G95" i="2"/>
  <c r="H95" i="2" s="1"/>
  <c r="I95" i="2" s="1"/>
  <c r="N95" i="2" l="1"/>
  <c r="G96" i="2"/>
  <c r="K96" i="2"/>
  <c r="L96" i="2" s="1"/>
  <c r="M96" i="2" s="1"/>
  <c r="N96" i="2" s="1"/>
  <c r="H96" i="2"/>
  <c r="I96" i="2" s="1"/>
  <c r="F97" i="2"/>
  <c r="E97" i="2"/>
  <c r="G97" i="2" l="1"/>
  <c r="H97" i="2" s="1"/>
  <c r="I97" i="2" s="1"/>
  <c r="K97" i="2"/>
  <c r="L97" i="2" s="1"/>
  <c r="M97" i="2" s="1"/>
  <c r="E98" i="2"/>
  <c r="K98" i="2" s="1"/>
  <c r="L98" i="2" s="1"/>
  <c r="M98" i="2" s="1"/>
  <c r="F98" i="2"/>
  <c r="N97" i="2" l="1"/>
  <c r="G98" i="2"/>
  <c r="H98" i="2" s="1"/>
  <c r="I98" i="2" s="1"/>
  <c r="F99" i="2"/>
  <c r="E99" i="2"/>
  <c r="N98" i="2" l="1"/>
  <c r="G99" i="2"/>
  <c r="K99" i="2"/>
  <c r="L99" i="2" s="1"/>
  <c r="M99" i="2" s="1"/>
  <c r="N99" i="2" s="1"/>
  <c r="F100" i="2"/>
  <c r="E100" i="2"/>
  <c r="K100" i="2" s="1"/>
  <c r="H99" i="2"/>
  <c r="I99" i="2" s="1"/>
  <c r="L100" i="2" l="1"/>
  <c r="M100" i="2" s="1"/>
  <c r="G100" i="2"/>
  <c r="H100" i="2" s="1"/>
  <c r="I100" i="2" s="1"/>
  <c r="F101" i="2"/>
  <c r="E101" i="2"/>
  <c r="N100" i="2" l="1"/>
  <c r="G101" i="2"/>
  <c r="H101" i="2" s="1"/>
  <c r="I101" i="2" s="1"/>
  <c r="K101" i="2"/>
  <c r="F102" i="2"/>
  <c r="E102" i="2"/>
  <c r="G102" i="2" l="1"/>
  <c r="H102" i="2" s="1"/>
  <c r="I102" i="2" s="1"/>
  <c r="K102" i="2"/>
  <c r="L102" i="2" s="1"/>
  <c r="M102" i="2" s="1"/>
  <c r="L101" i="2"/>
  <c r="M101" i="2" s="1"/>
  <c r="N101" i="2" s="1"/>
  <c r="F103" i="2"/>
  <c r="E103" i="2"/>
  <c r="N102" i="2" l="1"/>
  <c r="G103" i="2"/>
  <c r="H103" i="2" s="1"/>
  <c r="I103" i="2" s="1"/>
  <c r="K103" i="2"/>
  <c r="L103" i="2" s="1"/>
  <c r="M103" i="2" s="1"/>
  <c r="N103" i="2" s="1"/>
  <c r="F104" i="2"/>
  <c r="E104" i="2"/>
  <c r="G104" i="2" l="1"/>
  <c r="H104" i="2" s="1"/>
  <c r="I104" i="2" s="1"/>
  <c r="K104" i="2"/>
  <c r="E105" i="2"/>
  <c r="K105" i="2" s="1"/>
  <c r="F105" i="2"/>
  <c r="L105" i="2" l="1"/>
  <c r="M105" i="2" s="1"/>
  <c r="L104" i="2"/>
  <c r="M104" i="2"/>
  <c r="N104" i="2" s="1"/>
  <c r="G105" i="2"/>
  <c r="H105" i="2" s="1"/>
  <c r="I105" i="2" s="1"/>
  <c r="F106" i="2"/>
  <c r="E106" i="2"/>
  <c r="N105" i="2" l="1"/>
  <c r="G106" i="2"/>
  <c r="H106" i="2" s="1"/>
  <c r="I106" i="2" s="1"/>
  <c r="K106" i="2"/>
  <c r="F107" i="2"/>
  <c r="E107" i="2"/>
  <c r="L106" i="2" l="1"/>
  <c r="M106" i="2" s="1"/>
  <c r="N106" i="2" s="1"/>
  <c r="G107" i="2"/>
  <c r="K107" i="2"/>
  <c r="E108" i="2"/>
  <c r="K108" i="2" s="1"/>
  <c r="L108" i="2" s="1"/>
  <c r="M108" i="2" s="1"/>
  <c r="F108" i="2"/>
  <c r="H107" i="2"/>
  <c r="I107" i="2" s="1"/>
  <c r="L107" i="2" l="1"/>
  <c r="M107" i="2" s="1"/>
  <c r="N107" i="2" s="1"/>
  <c r="F109" i="2"/>
  <c r="E109" i="2"/>
  <c r="K109" i="2" s="1"/>
  <c r="L109" i="2" s="1"/>
  <c r="M109" i="2" s="1"/>
  <c r="G108" i="2"/>
  <c r="H108" i="2" s="1"/>
  <c r="I108" i="2" s="1"/>
  <c r="N108" i="2" l="1"/>
  <c r="G109" i="2"/>
  <c r="H109" i="2" s="1"/>
  <c r="I109" i="2" s="1"/>
  <c r="F110" i="2"/>
  <c r="E110" i="2"/>
  <c r="N109" i="2" l="1"/>
  <c r="G110" i="2"/>
  <c r="K110" i="2"/>
  <c r="F111" i="2"/>
  <c r="E111" i="2"/>
  <c r="H110" i="2"/>
  <c r="I110" i="2" s="1"/>
  <c r="G111" i="2" l="1"/>
  <c r="H111" i="2" s="1"/>
  <c r="I111" i="2" s="1"/>
  <c r="K111" i="2"/>
  <c r="L110" i="2"/>
  <c r="M110" i="2" s="1"/>
  <c r="N110" i="2" s="1"/>
  <c r="F112" i="2"/>
  <c r="E112" i="2"/>
  <c r="G112" i="2" l="1"/>
  <c r="H112" i="2" s="1"/>
  <c r="I112" i="2" s="1"/>
  <c r="K112" i="2"/>
  <c r="L112" i="2" s="1"/>
  <c r="M112" i="2" s="1"/>
  <c r="L111" i="2"/>
  <c r="M111" i="2" s="1"/>
  <c r="N111" i="2" s="1"/>
  <c r="E113" i="2"/>
  <c r="K113" i="2" s="1"/>
  <c r="L113" i="2" s="1"/>
  <c r="M113" i="2" s="1"/>
  <c r="F113" i="2"/>
  <c r="N112" i="2" l="1"/>
  <c r="G113" i="2"/>
  <c r="H113" i="2" s="1"/>
  <c r="I113" i="2" s="1"/>
  <c r="F114" i="2"/>
  <c r="E114" i="2"/>
  <c r="N113" i="2" l="1"/>
  <c r="G114" i="2"/>
  <c r="H114" i="2" s="1"/>
  <c r="I114" i="2" s="1"/>
  <c r="K114" i="2"/>
  <c r="L114" i="2" s="1"/>
  <c r="M114" i="2" s="1"/>
  <c r="N114" i="2" s="1"/>
  <c r="F115" i="2"/>
  <c r="E115" i="2"/>
  <c r="G115" i="2" l="1"/>
  <c r="H115" i="2" s="1"/>
  <c r="I115" i="2" s="1"/>
  <c r="K115" i="2"/>
  <c r="L115" i="2" s="1"/>
  <c r="M115" i="2" s="1"/>
  <c r="F116" i="2"/>
  <c r="E116" i="2"/>
  <c r="N115" i="2" l="1"/>
  <c r="G116" i="2"/>
  <c r="H116" i="2" s="1"/>
  <c r="I116" i="2" s="1"/>
  <c r="K116" i="2"/>
  <c r="F117" i="2"/>
  <c r="E117" i="2"/>
  <c r="G117" i="2" l="1"/>
  <c r="H117" i="2" s="1"/>
  <c r="I117" i="2" s="1"/>
  <c r="K117" i="2"/>
  <c r="L117" i="2" s="1"/>
  <c r="M117" i="2" s="1"/>
  <c r="L116" i="2"/>
  <c r="M116" i="2"/>
  <c r="N116" i="2" s="1"/>
  <c r="F118" i="2"/>
  <c r="E118" i="2"/>
  <c r="K118" i="2" s="1"/>
  <c r="L118" i="2" s="1"/>
  <c r="M118" i="2" s="1"/>
  <c r="N117" i="2" l="1"/>
  <c r="G118" i="2"/>
  <c r="H118" i="2" s="1"/>
  <c r="I118" i="2" s="1"/>
  <c r="N118" i="2" l="1"/>
  <c r="F120" i="2"/>
  <c r="E120" i="2"/>
  <c r="G120" i="2" l="1"/>
  <c r="H120" i="2" s="1"/>
  <c r="I120" i="2" s="1"/>
  <c r="K120" i="2"/>
  <c r="F121" i="2"/>
  <c r="E121" i="2"/>
  <c r="G121" i="2" l="1"/>
  <c r="H121" i="2" s="1"/>
  <c r="I121" i="2" s="1"/>
  <c r="K121" i="2"/>
  <c r="L121" i="2" s="1"/>
  <c r="M121" i="2" s="1"/>
  <c r="L120" i="2"/>
  <c r="M120" i="2" s="1"/>
  <c r="N120" i="2" s="1"/>
  <c r="F122" i="2"/>
  <c r="E122" i="2"/>
  <c r="K122" i="2" s="1"/>
  <c r="N121" i="2" l="1"/>
  <c r="L122" i="2"/>
  <c r="M122" i="2" s="1"/>
  <c r="G122" i="2"/>
  <c r="H122" i="2" s="1"/>
  <c r="I122" i="2" s="1"/>
  <c r="F123" i="2"/>
  <c r="E123" i="2"/>
  <c r="N122" i="2" l="1"/>
  <c r="G123" i="2"/>
  <c r="K123" i="2"/>
  <c r="H123" i="2"/>
  <c r="I123" i="2" s="1"/>
  <c r="F124" i="2"/>
  <c r="E124" i="2"/>
  <c r="K124" i="2" s="1"/>
  <c r="L124" i="2" s="1"/>
  <c r="M124" i="2" s="1"/>
  <c r="L123" i="2" l="1"/>
  <c r="M123" i="2" s="1"/>
  <c r="N123" i="2" s="1"/>
  <c r="G124" i="2"/>
  <c r="H124" i="2" s="1"/>
  <c r="I124" i="2" s="1"/>
  <c r="F125" i="2"/>
  <c r="E125" i="2"/>
  <c r="N124" i="2" l="1"/>
  <c r="G125" i="2"/>
  <c r="H125" i="2" s="1"/>
  <c r="I125" i="2" s="1"/>
  <c r="K125" i="2"/>
  <c r="F126" i="2"/>
  <c r="E126" i="2"/>
  <c r="L125" i="2" l="1"/>
  <c r="M125" i="2" s="1"/>
  <c r="N125" i="2" s="1"/>
  <c r="G126" i="2"/>
  <c r="K126" i="2"/>
  <c r="F127" i="2"/>
  <c r="E127" i="2"/>
  <c r="H126" i="2"/>
  <c r="I126" i="2" s="1"/>
  <c r="G127" i="2" l="1"/>
  <c r="H127" i="2" s="1"/>
  <c r="I127" i="2" s="1"/>
  <c r="K127" i="2"/>
  <c r="L126" i="2"/>
  <c r="M126" i="2" s="1"/>
  <c r="N126" i="2" s="1"/>
  <c r="F128" i="2"/>
  <c r="E128" i="2"/>
  <c r="G128" i="2" l="1"/>
  <c r="K128" i="2"/>
  <c r="L128" i="2" s="1"/>
  <c r="M128" i="2" s="1"/>
  <c r="N128" i="2" s="1"/>
  <c r="L127" i="2"/>
  <c r="M127" i="2" s="1"/>
  <c r="N127" i="2" s="1"/>
  <c r="H128" i="2"/>
  <c r="I128" i="2" s="1"/>
  <c r="F129" i="2"/>
  <c r="E129" i="2"/>
  <c r="G129" i="2" l="1"/>
  <c r="H129" i="2" s="1"/>
  <c r="I129" i="2" s="1"/>
  <c r="K129" i="2"/>
  <c r="F130" i="2"/>
  <c r="E130" i="2"/>
  <c r="G130" i="2" l="1"/>
  <c r="K130" i="2"/>
  <c r="L130" i="2" s="1"/>
  <c r="M130" i="2" s="1"/>
  <c r="N130" i="2" s="1"/>
  <c r="L129" i="2"/>
  <c r="M129" i="2"/>
  <c r="N129" i="2" s="1"/>
  <c r="H130" i="2"/>
  <c r="I130" i="2" s="1"/>
  <c r="F131" i="2"/>
  <c r="E131" i="2"/>
  <c r="G131" i="2" l="1"/>
  <c r="K131" i="2"/>
  <c r="L131" i="2" s="1"/>
  <c r="M131" i="2" s="1"/>
  <c r="N131" i="2" s="1"/>
  <c r="H131" i="2"/>
  <c r="I131" i="2" s="1"/>
  <c r="F132" i="2"/>
  <c r="E132" i="2"/>
  <c r="G132" i="2" l="1"/>
  <c r="H132" i="2" s="1"/>
  <c r="I132" i="2" s="1"/>
  <c r="K132" i="2"/>
  <c r="F133" i="2"/>
  <c r="E133" i="2"/>
  <c r="G133" i="2" l="1"/>
  <c r="H133" i="2" s="1"/>
  <c r="I133" i="2" s="1"/>
  <c r="K133" i="2"/>
  <c r="L132" i="2"/>
  <c r="M132" i="2" s="1"/>
  <c r="N132" i="2" s="1"/>
  <c r="E134" i="2"/>
  <c r="K134" i="2" s="1"/>
  <c r="L134" i="2" s="1"/>
  <c r="M134" i="2" s="1"/>
  <c r="F134" i="2"/>
  <c r="L133" i="2" l="1"/>
  <c r="M133" i="2" s="1"/>
  <c r="N133" i="2" s="1"/>
  <c r="F135" i="2"/>
  <c r="E135" i="2"/>
  <c r="G134" i="2"/>
  <c r="N134" i="2" s="1"/>
  <c r="G135" i="2" l="1"/>
  <c r="H135" i="2" s="1"/>
  <c r="I135" i="2" s="1"/>
  <c r="K135" i="2"/>
  <c r="L135" i="2" s="1"/>
  <c r="M135" i="2" s="1"/>
  <c r="H134" i="2"/>
  <c r="I134" i="2" s="1"/>
  <c r="F136" i="2"/>
  <c r="E136" i="2"/>
  <c r="N135" i="2" l="1"/>
  <c r="G136" i="2"/>
  <c r="K136" i="2"/>
  <c r="H136" i="2"/>
  <c r="I136" i="2" s="1"/>
  <c r="F137" i="2"/>
  <c r="E137" i="2"/>
  <c r="G137" i="2" l="1"/>
  <c r="H137" i="2" s="1"/>
  <c r="I137" i="2" s="1"/>
  <c r="K137" i="2"/>
  <c r="L137" i="2" s="1"/>
  <c r="M137" i="2" s="1"/>
  <c r="N137" i="2" s="1"/>
  <c r="L136" i="2"/>
  <c r="M136" i="2" s="1"/>
  <c r="N136" i="2" s="1"/>
  <c r="F138" i="2"/>
  <c r="E138" i="2"/>
  <c r="G138" i="2" l="1"/>
  <c r="H138" i="2" s="1"/>
  <c r="I138" i="2" s="1"/>
  <c r="K138" i="2"/>
  <c r="F139" i="2"/>
  <c r="E139" i="2"/>
  <c r="G139" i="2" l="1"/>
  <c r="H139" i="2" s="1"/>
  <c r="I139" i="2" s="1"/>
  <c r="K139" i="2"/>
  <c r="L138" i="2"/>
  <c r="M138" i="2"/>
  <c r="N138" i="2" s="1"/>
  <c r="F140" i="2"/>
  <c r="E140" i="2"/>
  <c r="G140" i="2" l="1"/>
  <c r="H140" i="2" s="1"/>
  <c r="I140" i="2" s="1"/>
  <c r="K140" i="2"/>
  <c r="L140" i="2" s="1"/>
  <c r="M140" i="2" s="1"/>
  <c r="L139" i="2"/>
  <c r="M139" i="2"/>
  <c r="N139" i="2" s="1"/>
  <c r="F141" i="2"/>
  <c r="E141" i="2"/>
  <c r="N140" i="2" l="1"/>
  <c r="G141" i="2"/>
  <c r="H141" i="2" s="1"/>
  <c r="I141" i="2" s="1"/>
  <c r="K141" i="2"/>
  <c r="L141" i="2" s="1"/>
  <c r="M141" i="2" s="1"/>
  <c r="F142" i="2"/>
  <c r="E142" i="2"/>
  <c r="N141" i="2" l="1"/>
  <c r="G142" i="2"/>
  <c r="K142" i="2"/>
  <c r="H142" i="2"/>
  <c r="I142" i="2" s="1"/>
  <c r="F143" i="2"/>
  <c r="E143" i="2"/>
  <c r="G143" i="2" l="1"/>
  <c r="H143" i="2" s="1"/>
  <c r="I143" i="2" s="1"/>
  <c r="K143" i="2"/>
  <c r="L142" i="2"/>
  <c r="M142" i="2"/>
  <c r="N142" i="2" s="1"/>
  <c r="E144" i="2"/>
  <c r="K144" i="2" s="1"/>
  <c r="L144" i="2" s="1"/>
  <c r="M144" i="2" s="1"/>
  <c r="F144" i="2"/>
  <c r="L143" i="2" l="1"/>
  <c r="M143" i="2" s="1"/>
  <c r="N143" i="2" s="1"/>
  <c r="F145" i="2"/>
  <c r="E145" i="2"/>
  <c r="G144" i="2"/>
  <c r="N144" i="2" s="1"/>
  <c r="G145" i="2" l="1"/>
  <c r="H145" i="2" s="1"/>
  <c r="I145" i="2" s="1"/>
  <c r="K145" i="2"/>
  <c r="H144" i="2"/>
  <c r="I144" i="2" s="1"/>
  <c r="F146" i="2"/>
  <c r="E146" i="2"/>
  <c r="K146" i="2" s="1"/>
  <c r="L146" i="2" s="1"/>
  <c r="M146" i="2" s="1"/>
  <c r="L145" i="2" l="1"/>
  <c r="M145" i="2" s="1"/>
  <c r="N145" i="2" s="1"/>
  <c r="G146" i="2"/>
  <c r="H146" i="2" s="1"/>
  <c r="I146" i="2" s="1"/>
  <c r="E147" i="2"/>
  <c r="K147" i="2" s="1"/>
  <c r="L147" i="2" s="1"/>
  <c r="M147" i="2" s="1"/>
  <c r="F147" i="2"/>
  <c r="N146" i="2" l="1"/>
  <c r="F148" i="2"/>
  <c r="E148" i="2"/>
  <c r="G147" i="2"/>
  <c r="N147" i="2" s="1"/>
  <c r="G148" i="2" l="1"/>
  <c r="H148" i="2" s="1"/>
  <c r="I148" i="2" s="1"/>
  <c r="K148" i="2"/>
  <c r="H147" i="2"/>
  <c r="I147" i="2" s="1"/>
  <c r="F149" i="2"/>
  <c r="E149" i="2"/>
  <c r="G149" i="2" l="1"/>
  <c r="H149" i="2" s="1"/>
  <c r="I149" i="2" s="1"/>
  <c r="K149" i="2"/>
  <c r="L148" i="2"/>
  <c r="M148" i="2" s="1"/>
  <c r="N148" i="2" s="1"/>
  <c r="F150" i="2"/>
  <c r="E150" i="2"/>
  <c r="G150" i="2" l="1"/>
  <c r="H150" i="2" s="1"/>
  <c r="I150" i="2" s="1"/>
  <c r="K150" i="2"/>
  <c r="L150" i="2" s="1"/>
  <c r="M150" i="2" s="1"/>
  <c r="N150" i="2" s="1"/>
  <c r="L149" i="2"/>
  <c r="M149" i="2" s="1"/>
  <c r="N149" i="2" s="1"/>
  <c r="F151" i="2"/>
  <c r="E151" i="2"/>
  <c r="G151" i="2" l="1"/>
  <c r="H151" i="2" s="1"/>
  <c r="I151" i="2" s="1"/>
  <c r="K151" i="2"/>
  <c r="L151" i="2" s="1"/>
  <c r="M151" i="2" s="1"/>
  <c r="F152" i="2"/>
  <c r="E152" i="2"/>
  <c r="K152" i="2" s="1"/>
  <c r="N151" i="2" l="1"/>
  <c r="L152" i="2"/>
  <c r="M152" i="2" s="1"/>
  <c r="G152" i="2"/>
  <c r="F153" i="2"/>
  <c r="E153" i="2"/>
  <c r="K153" i="2" s="1"/>
  <c r="N152" i="2" l="1"/>
  <c r="L153" i="2"/>
  <c r="M153" i="2" s="1"/>
  <c r="G153" i="2"/>
  <c r="H153" i="2" s="1"/>
  <c r="I153" i="2" s="1"/>
  <c r="F154" i="2"/>
  <c r="E154" i="2"/>
  <c r="K154" i="2" s="1"/>
  <c r="H152" i="2"/>
  <c r="I152" i="2" s="1"/>
  <c r="N153" i="2" l="1"/>
  <c r="L154" i="2"/>
  <c r="M154" i="2"/>
  <c r="G154" i="2"/>
  <c r="H154" i="2" s="1"/>
  <c r="I154" i="2" s="1"/>
  <c r="F155" i="2"/>
  <c r="E155" i="2"/>
  <c r="K155" i="2" s="1"/>
  <c r="N154" i="2" l="1"/>
  <c r="L155" i="2"/>
  <c r="M155" i="2" s="1"/>
  <c r="G155" i="2"/>
  <c r="H155" i="2" s="1"/>
  <c r="I155" i="2" s="1"/>
  <c r="F156" i="2"/>
  <c r="E156" i="2"/>
  <c r="K156" i="2" s="1"/>
  <c r="L156" i="2" s="1"/>
  <c r="M156" i="2" s="1"/>
  <c r="N155" i="2" l="1"/>
  <c r="G156" i="2"/>
  <c r="H156" i="2" s="1"/>
  <c r="I156" i="2" s="1"/>
  <c r="E157" i="2"/>
  <c r="K157" i="2" s="1"/>
  <c r="L157" i="2" s="1"/>
  <c r="M157" i="2" s="1"/>
  <c r="F157" i="2"/>
  <c r="N156" i="2" l="1"/>
  <c r="F158" i="2"/>
  <c r="E158" i="2"/>
  <c r="K158" i="2" s="1"/>
  <c r="G157" i="2"/>
  <c r="H157" i="2" s="1"/>
  <c r="I157" i="2" s="1"/>
  <c r="N157" i="2" l="1"/>
  <c r="L158" i="2"/>
  <c r="M158" i="2" s="1"/>
  <c r="G158" i="2"/>
  <c r="H158" i="2" s="1"/>
  <c r="I158" i="2" s="1"/>
  <c r="E159" i="2"/>
  <c r="K159" i="2" s="1"/>
  <c r="F159" i="2"/>
  <c r="N158" i="2" l="1"/>
  <c r="L159" i="2"/>
  <c r="M159" i="2" s="1"/>
  <c r="F160" i="2"/>
  <c r="E160" i="2"/>
  <c r="K160" i="2" s="1"/>
  <c r="L160" i="2" s="1"/>
  <c r="M160" i="2" s="1"/>
  <c r="G159" i="2"/>
  <c r="N159" i="2" l="1"/>
  <c r="G160" i="2"/>
  <c r="H160" i="2" s="1"/>
  <c r="I160" i="2" s="1"/>
  <c r="H159" i="2"/>
  <c r="I159" i="2" s="1"/>
  <c r="F161" i="2"/>
  <c r="E161" i="2"/>
  <c r="K161" i="2" s="1"/>
  <c r="L161" i="2" s="1"/>
  <c r="M161" i="2" s="1"/>
  <c r="N160" i="2" l="1"/>
  <c r="G161" i="2"/>
  <c r="H161" i="2" s="1"/>
  <c r="I161" i="2" s="1"/>
  <c r="E162" i="2"/>
  <c r="K162" i="2" s="1"/>
  <c r="F162" i="2"/>
  <c r="N161" i="2" l="1"/>
  <c r="L162" i="2"/>
  <c r="M162" i="2" s="1"/>
  <c r="G162" i="2"/>
  <c r="H162" i="2" s="1"/>
  <c r="I162" i="2" s="1"/>
  <c r="F163" i="2"/>
  <c r="E163" i="2"/>
  <c r="K163" i="2" s="1"/>
  <c r="L163" i="2" s="1"/>
  <c r="M163" i="2" s="1"/>
  <c r="N162" i="2" l="1"/>
  <c r="G163" i="2"/>
  <c r="H163" i="2" s="1"/>
  <c r="I163" i="2" s="1"/>
  <c r="F164" i="2"/>
  <c r="E164" i="2"/>
  <c r="K164" i="2" s="1"/>
  <c r="N163" i="2" l="1"/>
  <c r="L164" i="2"/>
  <c r="M164" i="2" s="1"/>
  <c r="G164" i="2"/>
  <c r="H164" i="2" s="1"/>
  <c r="I164" i="2" s="1"/>
  <c r="F165" i="2"/>
  <c r="E165" i="2"/>
  <c r="K165" i="2" s="1"/>
  <c r="L165" i="2" s="1"/>
  <c r="M165" i="2" s="1"/>
  <c r="N164" i="2" l="1"/>
  <c r="G165" i="2"/>
  <c r="H165" i="2" s="1"/>
  <c r="I165" i="2" s="1"/>
  <c r="F166" i="2"/>
  <c r="E166" i="2"/>
  <c r="N165" i="2" l="1"/>
  <c r="G166" i="2"/>
  <c r="K166" i="2"/>
  <c r="H166" i="2"/>
  <c r="I166" i="2" s="1"/>
  <c r="F167" i="2"/>
  <c r="E167" i="2"/>
  <c r="G167" i="2" l="1"/>
  <c r="H167" i="2" s="1"/>
  <c r="I167" i="2" s="1"/>
  <c r="K167" i="2"/>
  <c r="L167" i="2" s="1"/>
  <c r="M167" i="2" s="1"/>
  <c r="L166" i="2"/>
  <c r="M166" i="2"/>
  <c r="N166" i="2" s="1"/>
  <c r="F168" i="2"/>
  <c r="E168" i="2"/>
  <c r="N167" i="2" l="1"/>
  <c r="G168" i="2"/>
  <c r="K168" i="2"/>
  <c r="H168" i="2"/>
  <c r="I168" i="2" s="1"/>
  <c r="F169" i="2"/>
  <c r="E169" i="2"/>
  <c r="K169" i="2" s="1"/>
  <c r="L169" i="2" s="1"/>
  <c r="M169" i="2" s="1"/>
  <c r="L168" i="2" l="1"/>
  <c r="M168" i="2" s="1"/>
  <c r="N168" i="2" s="1"/>
  <c r="G169" i="2"/>
  <c r="H169" i="2" s="1"/>
  <c r="I169" i="2" s="1"/>
  <c r="F170" i="2"/>
  <c r="E170" i="2"/>
  <c r="K170" i="2" s="1"/>
  <c r="L170" i="2" s="1"/>
  <c r="M170" i="2" s="1"/>
  <c r="N169" i="2" l="1"/>
  <c r="G170" i="2"/>
  <c r="H170" i="2" s="1"/>
  <c r="I170" i="2" s="1"/>
  <c r="F171" i="2"/>
  <c r="E171" i="2"/>
  <c r="K171" i="2" s="1"/>
  <c r="C172" i="2"/>
  <c r="C173" i="2" s="1"/>
  <c r="N170" i="2" l="1"/>
  <c r="L171" i="2"/>
  <c r="M171" i="2" s="1"/>
  <c r="G171" i="2"/>
  <c r="N171" i="2" l="1"/>
  <c r="H171" i="2"/>
  <c r="I171" i="2" l="1"/>
  <c r="F119" i="2"/>
  <c r="F172" i="2"/>
  <c r="E119" i="2"/>
  <c r="G119" i="2" l="1"/>
  <c r="H119" i="2" s="1"/>
  <c r="H172" i="2" s="1"/>
  <c r="K119" i="2"/>
  <c r="L119" i="2" s="1"/>
  <c r="M119" i="2" s="1"/>
  <c r="G172" i="2"/>
  <c r="E172" i="2"/>
  <c r="N119" i="2" l="1"/>
  <c r="I119" i="2"/>
  <c r="I172" i="2"/>
  <c r="I173" i="2" l="1"/>
  <c r="J172" i="2"/>
  <c r="K172" i="2" s="1"/>
  <c r="L172" i="2" l="1"/>
  <c r="M172" i="2" s="1"/>
  <c r="M173" i="2" l="1"/>
  <c r="K174" i="2" s="1"/>
  <c r="N172" i="2"/>
</calcChain>
</file>

<file path=xl/sharedStrings.xml><?xml version="1.0" encoding="utf-8"?>
<sst xmlns="http://schemas.openxmlformats.org/spreadsheetml/2006/main" count="58" uniqueCount="53">
  <si>
    <t>UPS</t>
  </si>
  <si>
    <t>NPS</t>
  </si>
  <si>
    <t>BasicPay</t>
  </si>
  <si>
    <t>QS in Yrs</t>
  </si>
  <si>
    <t>BasicPay/2</t>
  </si>
  <si>
    <t>Yrs</t>
  </si>
  <si>
    <t>Mnths</t>
  </si>
  <si>
    <t>QS</t>
  </si>
  <si>
    <t>DA Rate</t>
  </si>
  <si>
    <t>NPS Rate</t>
  </si>
  <si>
    <t>Final Withdrawal  (amount)</t>
  </si>
  <si>
    <t>Admissible Payout</t>
  </si>
  <si>
    <t>( Assured Payout x ( IC/BC ) x ( 1-FW%)</t>
  </si>
  <si>
    <r>
      <t xml:space="preserve">Assured Payout
</t>
    </r>
    <r>
      <rPr>
        <b/>
        <sz val="16"/>
        <color rgb="FFFF0000"/>
        <rFont val="Bookman Old Style"/>
        <charset val="134"/>
      </rPr>
      <t>(if less than 10000 rounded to 10000)</t>
    </r>
  </si>
  <si>
    <t>Based on IC surrendered for purchase of annuity</t>
  </si>
  <si>
    <t>( IC,  For Purchase of annuity x NPS Rate )/12</t>
  </si>
  <si>
    <t>AVG Pay</t>
  </si>
  <si>
    <t>NAV</t>
  </si>
  <si>
    <t>Include : 10% additional</t>
  </si>
  <si>
    <t>Future (notional)</t>
  </si>
  <si>
    <t>Last 12 Months</t>
  </si>
  <si>
    <t>Avg</t>
  </si>
  <si>
    <t>Total Corpus</t>
  </si>
  <si>
    <t>DA</t>
  </si>
  <si>
    <r>
      <t xml:space="preserve">IC ::  For purchase of annuity
</t>
    </r>
    <r>
      <rPr>
        <sz val="18"/>
        <color theme="1"/>
        <rFont val="Bookman Old Style"/>
        <family val="1"/>
      </rPr>
      <t>( IC - Final Withdrawal amt  )</t>
    </r>
  </si>
  <si>
    <t>Future corpus addition</t>
  </si>
  <si>
    <r>
      <t xml:space="preserve">Lumpsum Payment 
</t>
    </r>
    <r>
      <rPr>
        <sz val="14"/>
        <color theme="1"/>
        <rFont val="Bookman Old Style"/>
        <family val="1"/>
      </rPr>
      <t>( Basic Pay + DA ) /10     x     ( QS/6 )</t>
    </r>
  </si>
  <si>
    <t>NPS Individual Corpus</t>
  </si>
  <si>
    <t>Basic Pay</t>
  </si>
  <si>
    <t>gc (10%)</t>
  </si>
  <si>
    <t>gc (14%)</t>
  </si>
  <si>
    <t>ec+gc  (NPS)</t>
  </si>
  <si>
    <t>ec+gc  (UPS)</t>
  </si>
  <si>
    <t>MNTH-YR</t>
  </si>
  <si>
    <t>EC</t>
  </si>
  <si>
    <t>TOT-UPS</t>
  </si>
  <si>
    <t>TOT-NPS</t>
  </si>
  <si>
    <t>Individual Corpus (IC)</t>
  </si>
  <si>
    <t>Benchmark Corpus (BC)</t>
  </si>
  <si>
    <t>Final Withdrawal %age (FW)</t>
  </si>
  <si>
    <t>https://cra-nsdl.com/CRAOnline/aspQuote.html</t>
  </si>
  <si>
    <t>Ratio of NPS:UPS</t>
  </si>
  <si>
    <t>Approximate</t>
  </si>
  <si>
    <t>Pension Per Month   - UPS</t>
  </si>
  <si>
    <t>Pension per month - NPS</t>
  </si>
  <si>
    <t>Description</t>
  </si>
  <si>
    <t xml:space="preserve">Actual Individual Corpus </t>
  </si>
  <si>
    <t>Excess of IC over BC paid</t>
  </si>
  <si>
    <t xml:space="preserve">+  D-Relief </t>
  </si>
  <si>
    <t>(Avg. BasicPay/2) x ( QS / 300)</t>
  </si>
  <si>
    <t>Existing Corpus (from PFRDA site)</t>
  </si>
  <si>
    <r>
      <rPr>
        <b/>
        <u/>
        <sz val="20"/>
        <color rgb="FFFF0000"/>
        <rFont val="Bookman Old Style"/>
        <family val="1"/>
      </rPr>
      <t>Disclaimer</t>
    </r>
    <r>
      <rPr>
        <b/>
        <sz val="20"/>
        <color rgb="FFFF0000"/>
        <rFont val="Bookman Old Style"/>
        <family val="1"/>
      </rPr>
      <t xml:space="preserve"> :</t>
    </r>
    <r>
      <rPr>
        <b/>
        <sz val="20"/>
        <color theme="1"/>
        <rFont val="Bookman Old Style"/>
        <family val="1"/>
      </rPr>
      <t xml:space="preserve">  The working sheet given below for NPS-UPS calculation/comparison is only a guide for NPS employees and cannot be construed as authentic. It is purely informative and not suggestive.  Employees may exercise their discretion.</t>
    </r>
  </si>
  <si>
    <r>
      <rPr>
        <b/>
        <u/>
        <sz val="20"/>
        <color theme="8" tint="-0.249977111117893"/>
        <rFont val="Bookman Old Style"/>
        <family val="1"/>
      </rPr>
      <t>How to use the calculator:</t>
    </r>
    <r>
      <rPr>
        <b/>
        <sz val="20"/>
        <color theme="1"/>
        <rFont val="Bookman Old Style"/>
        <family val="1"/>
      </rPr>
      <t xml:space="preserve">    Please replace your data only in values given in </t>
    </r>
    <r>
      <rPr>
        <b/>
        <sz val="20"/>
        <color rgb="FF00B050"/>
        <rFont val="Bookman Old Style"/>
        <family val="1"/>
      </rPr>
      <t>GREEN</t>
    </r>
    <r>
      <rPr>
        <b/>
        <sz val="20"/>
        <color theme="1"/>
        <rFont val="Bookman Old Style"/>
        <family val="1"/>
      </rPr>
      <t xml:space="preserve"> COLOR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</si>
</sst>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charset val="134"/>
      <scheme val="minor"/>
    </font>
    <font>
      <sz val="14"/>
      <color theme="1"/>
      <name val="Bookman Old Style"/>
      <charset val="134"/>
    </font>
    <font>
      <sz val="22"/>
      <color theme="1"/>
      <name val="Bookman Old Style"/>
      <charset val="134"/>
    </font>
    <font>
      <sz val="24"/>
      <color theme="1"/>
      <name val="Bookman Old Style"/>
      <charset val="134"/>
    </font>
    <font>
      <b/>
      <sz val="24"/>
      <color theme="1"/>
      <name val="Bookman Old Style"/>
      <charset val="134"/>
    </font>
    <font>
      <sz val="26"/>
      <color theme="1"/>
      <name val="Bookman Old Style"/>
      <charset val="134"/>
    </font>
    <font>
      <sz val="22"/>
      <color theme="3"/>
      <name val="Bookman Old Style"/>
      <charset val="134"/>
    </font>
    <font>
      <b/>
      <sz val="14"/>
      <color theme="1"/>
      <name val="Bookman Old Style"/>
      <charset val="134"/>
    </font>
    <font>
      <sz val="18"/>
      <color theme="1"/>
      <name val="Bookman Old Style"/>
      <charset val="134"/>
    </font>
    <font>
      <sz val="14"/>
      <color theme="0"/>
      <name val="Bookman Old Style"/>
      <charset val="134"/>
    </font>
    <font>
      <b/>
      <sz val="22"/>
      <color theme="1"/>
      <name val="Bookman Old Style"/>
      <charset val="134"/>
    </font>
    <font>
      <b/>
      <sz val="16"/>
      <color rgb="FFFF0000"/>
      <name val="Bookman Old Style"/>
      <charset val="134"/>
    </font>
    <font>
      <sz val="24"/>
      <color rgb="FF00B050"/>
      <name val="Bookman Old Style"/>
      <family val="1"/>
    </font>
    <font>
      <b/>
      <sz val="24"/>
      <color rgb="FF00B050"/>
      <name val="Bookman Old Style"/>
      <family val="1"/>
    </font>
    <font>
      <sz val="26"/>
      <color rgb="FF00B050"/>
      <name val="Bookman Old Style"/>
      <family val="1"/>
    </font>
    <font>
      <b/>
      <sz val="20"/>
      <color rgb="FF00B050"/>
      <name val="Bookman Old Style"/>
      <family val="1"/>
    </font>
    <font>
      <sz val="14"/>
      <color theme="1"/>
      <name val="Bookman Old Style"/>
      <family val="1"/>
    </font>
    <font>
      <b/>
      <sz val="24"/>
      <color theme="1"/>
      <name val="Bookman Old Style"/>
      <family val="1"/>
    </font>
    <font>
      <b/>
      <sz val="22"/>
      <color rgb="FF00B050"/>
      <name val="Bookman Old Style"/>
      <family val="1"/>
    </font>
    <font>
      <sz val="24"/>
      <color theme="1"/>
      <name val="Bookman Old Style"/>
      <family val="1"/>
    </font>
    <font>
      <sz val="20"/>
      <color theme="1"/>
      <name val="Bookman Old Style"/>
      <family val="1"/>
    </font>
    <font>
      <sz val="22"/>
      <color theme="1"/>
      <name val="Bookman Old Style"/>
      <family val="1"/>
    </font>
    <font>
      <sz val="18"/>
      <color theme="1"/>
      <name val="Bookman Old Style"/>
      <family val="1"/>
    </font>
    <font>
      <sz val="28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26"/>
      <color rgb="FF00B050"/>
      <name val="Bookman Old Style"/>
      <family val="1"/>
    </font>
    <font>
      <sz val="11"/>
      <color theme="1"/>
      <name val="Bookman Old Style"/>
      <family val="1"/>
    </font>
    <font>
      <u/>
      <sz val="11"/>
      <color theme="10"/>
      <name val="Calibri"/>
      <charset val="134"/>
      <scheme val="minor"/>
    </font>
    <font>
      <u/>
      <sz val="24"/>
      <color theme="10"/>
      <name val="Calibri"/>
      <family val="2"/>
      <scheme val="minor"/>
    </font>
    <font>
      <b/>
      <sz val="22"/>
      <color theme="1"/>
      <name val="Bookman Old Style"/>
      <family val="1"/>
    </font>
    <font>
      <sz val="24"/>
      <color rgb="FF0070C0"/>
      <name val="Bookman Old Style"/>
      <family val="1"/>
    </font>
    <font>
      <sz val="14"/>
      <color rgb="FF0070C0"/>
      <name val="Bookman Old Style"/>
      <family val="1"/>
    </font>
    <font>
      <b/>
      <sz val="20"/>
      <color theme="1"/>
      <name val="Bookman Old Style"/>
      <family val="1"/>
    </font>
    <font>
      <b/>
      <sz val="26"/>
      <color theme="1"/>
      <name val="Bookman Old Style"/>
      <family val="1"/>
    </font>
    <font>
      <b/>
      <sz val="26"/>
      <color theme="3"/>
      <name val="Bookman Old Style"/>
      <family val="1"/>
    </font>
    <font>
      <b/>
      <u/>
      <sz val="20"/>
      <color rgb="FFFF0000"/>
      <name val="Bookman Old Style"/>
      <family val="1"/>
    </font>
    <font>
      <b/>
      <sz val="20"/>
      <color rgb="FFFF0000"/>
      <name val="Bookman Old Style"/>
      <family val="1"/>
    </font>
    <font>
      <b/>
      <u/>
      <sz val="20"/>
      <color theme="8" tint="-0.249977111117893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5" fillId="0" borderId="0" xfId="0" applyFont="1"/>
    <xf numFmtId="17" fontId="1" fillId="0" borderId="0" xfId="0" applyNumberFormat="1" applyFont="1"/>
    <xf numFmtId="0" fontId="1" fillId="0" borderId="2" xfId="0" applyFont="1" applyBorder="1"/>
    <xf numFmtId="0" fontId="21" fillId="0" borderId="3" xfId="0" applyFont="1" applyBorder="1"/>
    <xf numFmtId="4" fontId="1" fillId="0" borderId="0" xfId="0" applyNumberFormat="1" applyFont="1"/>
    <xf numFmtId="3" fontId="3" fillId="0" borderId="0" xfId="0" applyNumberFormat="1" applyFont="1" applyAlignment="1">
      <alignment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2" borderId="0" xfId="0" applyFont="1" applyFill="1"/>
    <xf numFmtId="17" fontId="1" fillId="2" borderId="0" xfId="0" applyNumberFormat="1" applyFont="1" applyFill="1"/>
    <xf numFmtId="0" fontId="0" fillId="2" borderId="0" xfId="0" applyFill="1"/>
    <xf numFmtId="0" fontId="28" fillId="0" borderId="0" xfId="1" applyFont="1"/>
    <xf numFmtId="3" fontId="10" fillId="2" borderId="1" xfId="0" applyNumberFormat="1" applyFont="1" applyFill="1" applyBorder="1" applyAlignment="1">
      <alignment vertical="center"/>
    </xf>
    <xf numFmtId="3" fontId="17" fillId="6" borderId="1" xfId="0" applyNumberFormat="1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0" fillId="7" borderId="4" xfId="0" applyFont="1" applyFill="1" applyBorder="1"/>
    <xf numFmtId="0" fontId="31" fillId="7" borderId="5" xfId="0" applyFont="1" applyFill="1" applyBorder="1"/>
    <xf numFmtId="0" fontId="30" fillId="7" borderId="6" xfId="0" applyFont="1" applyFill="1" applyBorder="1"/>
    <xf numFmtId="0" fontId="31" fillId="7" borderId="7" xfId="0" applyFont="1" applyFill="1" applyBorder="1"/>
    <xf numFmtId="0" fontId="21" fillId="0" borderId="9" xfId="0" applyFont="1" applyBorder="1"/>
    <xf numFmtId="0" fontId="2" fillId="0" borderId="11" xfId="0" applyFont="1" applyBorder="1"/>
    <xf numFmtId="3" fontId="30" fillId="7" borderId="12" xfId="0" applyNumberFormat="1" applyFont="1" applyFill="1" applyBorder="1"/>
    <xf numFmtId="0" fontId="30" fillId="0" borderId="0" xfId="0" applyFont="1"/>
    <xf numFmtId="0" fontId="18" fillId="0" borderId="2" xfId="0" applyFont="1" applyBorder="1"/>
    <xf numFmtId="3" fontId="13" fillId="0" borderId="10" xfId="0" applyNumberFormat="1" applyFont="1" applyBorder="1"/>
    <xf numFmtId="0" fontId="21" fillId="0" borderId="9" xfId="0" applyFont="1" applyBorder="1" applyAlignment="1">
      <alignment wrapText="1"/>
    </xf>
    <xf numFmtId="0" fontId="5" fillId="5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13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4" fillId="0" borderId="0" xfId="0" applyFont="1"/>
    <xf numFmtId="0" fontId="32" fillId="0" borderId="0" xfId="0" applyFont="1" applyAlignment="1">
      <alignment vertical="center" wrapText="1"/>
    </xf>
    <xf numFmtId="0" fontId="14" fillId="3" borderId="14" xfId="0" applyFont="1" applyFill="1" applyBorder="1"/>
    <xf numFmtId="0" fontId="34" fillId="0" borderId="14" xfId="0" applyFont="1" applyBorder="1" applyAlignment="1">
      <alignment horizontal="center" vertical="center"/>
    </xf>
    <xf numFmtId="3" fontId="25" fillId="6" borderId="15" xfId="0" applyNumberFormat="1" applyFont="1" applyFill="1" applyBorder="1"/>
    <xf numFmtId="0" fontId="23" fillId="0" borderId="16" xfId="0" applyFont="1" applyBorder="1"/>
    <xf numFmtId="3" fontId="33" fillId="2" borderId="16" xfId="0" applyNumberFormat="1" applyFont="1" applyFill="1" applyBorder="1"/>
    <xf numFmtId="3" fontId="33" fillId="6" borderId="17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19" fillId="6" borderId="18" xfId="0" applyFont="1" applyFill="1" applyBorder="1" applyAlignment="1">
      <alignment horizontal="center"/>
    </xf>
    <xf numFmtId="3" fontId="13" fillId="0" borderId="16" xfId="0" applyNumberFormat="1" applyFont="1" applyBorder="1"/>
    <xf numFmtId="3" fontId="30" fillId="7" borderId="17" xfId="0" applyNumberFormat="1" applyFont="1" applyFill="1" applyBorder="1"/>
    <xf numFmtId="0" fontId="2" fillId="0" borderId="19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0" borderId="10" xfId="0" applyFont="1" applyBorder="1" applyAlignment="1" applyProtection="1">
      <alignment vertical="center"/>
      <protection locked="0"/>
    </xf>
    <xf numFmtId="0" fontId="2" fillId="0" borderId="9" xfId="0" applyFont="1" applyBorder="1"/>
    <xf numFmtId="0" fontId="3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21" fillId="2" borderId="9" xfId="0" applyFont="1" applyFill="1" applyBorder="1" applyAlignment="1">
      <alignment wrapText="1"/>
    </xf>
    <xf numFmtId="0" fontId="17" fillId="2" borderId="10" xfId="0" applyFont="1" applyFill="1" applyBorder="1" applyAlignment="1">
      <alignment vertical="center"/>
    </xf>
    <xf numFmtId="0" fontId="21" fillId="3" borderId="9" xfId="0" applyFont="1" applyFill="1" applyBorder="1" applyAlignment="1">
      <alignment wrapText="1"/>
    </xf>
    <xf numFmtId="3" fontId="12" fillId="0" borderId="10" xfId="0" applyNumberFormat="1" applyFont="1" applyBorder="1" applyAlignment="1">
      <alignment horizontal="right"/>
    </xf>
    <xf numFmtId="0" fontId="2" fillId="0" borderId="9" xfId="0" applyFont="1" applyBorder="1" applyAlignment="1">
      <alignment wrapText="1"/>
    </xf>
    <xf numFmtId="3" fontId="19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19" fillId="2" borderId="10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6" fillId="4" borderId="9" xfId="0" applyFont="1" applyFill="1" applyBorder="1" applyAlignment="1">
      <alignment wrapText="1"/>
    </xf>
    <xf numFmtId="0" fontId="21" fillId="0" borderId="9" xfId="0" quotePrefix="1" applyFont="1" applyBorder="1" applyAlignment="1">
      <alignment wrapText="1"/>
    </xf>
    <xf numFmtId="0" fontId="29" fillId="2" borderId="9" xfId="0" applyFont="1" applyFill="1" applyBorder="1" applyAlignment="1">
      <alignment vertical="center" wrapText="1"/>
    </xf>
    <xf numFmtId="3" fontId="17" fillId="2" borderId="10" xfId="0" applyNumberFormat="1" applyFont="1" applyFill="1" applyBorder="1" applyAlignment="1">
      <alignment vertical="center"/>
    </xf>
    <xf numFmtId="0" fontId="21" fillId="2" borderId="9" xfId="0" applyFont="1" applyFill="1" applyBorder="1" applyAlignment="1">
      <alignment vertical="center" wrapText="1"/>
    </xf>
    <xf numFmtId="0" fontId="21" fillId="6" borderId="9" xfId="0" applyFont="1" applyFill="1" applyBorder="1"/>
    <xf numFmtId="3" fontId="19" fillId="6" borderId="1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5</xdr:row>
      <xdr:rowOff>333375</xdr:rowOff>
    </xdr:from>
    <xdr:to>
      <xdr:col>2</xdr:col>
      <xdr:colOff>1219200</xdr:colOff>
      <xdr:row>6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8886825" y="1514475"/>
          <a:ext cx="161925" cy="266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4</xdr:row>
      <xdr:rowOff>0</xdr:rowOff>
    </xdr:from>
    <xdr:to>
      <xdr:col>7</xdr:col>
      <xdr:colOff>609600</xdr:colOff>
      <xdr:row>10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991975" y="781050"/>
          <a:ext cx="9525" cy="1695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11</xdr:row>
      <xdr:rowOff>19050</xdr:rowOff>
    </xdr:from>
    <xdr:to>
      <xdr:col>7</xdr:col>
      <xdr:colOff>628650</xdr:colOff>
      <xdr:row>18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1991975" y="2876550"/>
          <a:ext cx="28575" cy="3248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2534708</xdr:colOff>
      <xdr:row>11</xdr:row>
      <xdr:rowOff>111125</xdr:rowOff>
    </xdr:from>
    <xdr:to>
      <xdr:col>5</xdr:col>
      <xdr:colOff>301625</xdr:colOff>
      <xdr:row>11</xdr:row>
      <xdr:rowOff>190501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0837333" y="3921125"/>
          <a:ext cx="354542" cy="79376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24342</xdr:colOff>
      <xdr:row>10</xdr:row>
      <xdr:rowOff>271992</xdr:rowOff>
    </xdr:from>
    <xdr:to>
      <xdr:col>7</xdr:col>
      <xdr:colOff>396875</xdr:colOff>
      <xdr:row>10</xdr:row>
      <xdr:rowOff>281517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13719175" y="3542242"/>
          <a:ext cx="372533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2571750</xdr:colOff>
      <xdr:row>14</xdr:row>
      <xdr:rowOff>285750</xdr:rowOff>
    </xdr:from>
    <xdr:to>
      <xdr:col>7</xdr:col>
      <xdr:colOff>76200</xdr:colOff>
      <xdr:row>15</xdr:row>
      <xdr:rowOff>219075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0874375" y="5794375"/>
          <a:ext cx="2854325" cy="584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843644</xdr:colOff>
      <xdr:row>11</xdr:row>
      <xdr:rowOff>0</xdr:rowOff>
    </xdr:from>
    <xdr:to>
      <xdr:col>8</xdr:col>
      <xdr:colOff>904875</xdr:colOff>
      <xdr:row>17</xdr:row>
      <xdr:rowOff>365125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5750269" y="3825875"/>
          <a:ext cx="61231" cy="3270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1027794</xdr:colOff>
      <xdr:row>10</xdr:row>
      <xdr:rowOff>454025</xdr:rowOff>
    </xdr:from>
    <xdr:to>
      <xdr:col>9</xdr:col>
      <xdr:colOff>1089025</xdr:colOff>
      <xdr:row>17</xdr:row>
      <xdr:rowOff>358775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7601294" y="3819525"/>
          <a:ext cx="61231" cy="3270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222250</xdr:rowOff>
    </xdr:from>
    <xdr:to>
      <xdr:col>5</xdr:col>
      <xdr:colOff>1301750</xdr:colOff>
      <xdr:row>22</xdr:row>
      <xdr:rowOff>238125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0890250" y="9112250"/>
          <a:ext cx="1301750" cy="15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a-nsdl.com/CRAOnline/aspQuot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showGridLines="0" tabSelected="1" zoomScale="60" zoomScaleNormal="60" workbookViewId="0">
      <selection activeCell="G9" sqref="G9"/>
    </sheetView>
  </sheetViews>
  <sheetFormatPr defaultColWidth="9.140625" defaultRowHeight="31.5"/>
  <cols>
    <col min="1" max="1" width="64.85546875" style="2" customWidth="1"/>
    <col min="2" max="2" width="32.7109375" style="3" customWidth="1"/>
    <col min="3" max="3" width="38.7109375" style="1" customWidth="1"/>
    <col min="4" max="4" width="9" style="1" hidden="1" customWidth="1"/>
    <col min="5" max="5" width="12.7109375" style="1" hidden="1" customWidth="1"/>
    <col min="6" max="6" width="19.85546875" style="1" customWidth="1"/>
    <col min="7" max="7" width="21.5703125" style="1" customWidth="1"/>
    <col min="8" max="8" width="18.7109375" style="1" customWidth="1"/>
    <col min="9" max="9" width="25" style="1" customWidth="1"/>
    <col min="10" max="10" width="22.140625" style="1" customWidth="1"/>
    <col min="11" max="11" width="9.140625" style="1"/>
    <col min="12" max="12" width="23" style="1" customWidth="1"/>
    <col min="13" max="16384" width="9.140625" style="1"/>
  </cols>
  <sheetData>
    <row r="1" spans="1:13" ht="63.75" customHeight="1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1.5" customHeight="1">
      <c r="A2" s="52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6.5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3"/>
    </row>
    <row r="4" spans="1:13" ht="32.25" thickBot="1">
      <c r="A4" s="66"/>
      <c r="B4" s="67" t="s">
        <v>0</v>
      </c>
      <c r="C4" s="42">
        <v>100000</v>
      </c>
      <c r="D4" s="15"/>
      <c r="E4" s="15"/>
      <c r="F4" s="16" t="s">
        <v>16</v>
      </c>
      <c r="H4" s="10" t="s">
        <v>1</v>
      </c>
      <c r="I4" s="29" t="s">
        <v>40</v>
      </c>
    </row>
    <row r="5" spans="1:13" ht="33">
      <c r="A5" s="68" t="s">
        <v>2</v>
      </c>
      <c r="B5" s="69">
        <v>100000</v>
      </c>
      <c r="C5" s="4"/>
      <c r="D5" s="4"/>
      <c r="E5" s="4"/>
      <c r="F5" s="45" t="s">
        <v>3</v>
      </c>
      <c r="G5" s="4"/>
      <c r="H5" s="4"/>
    </row>
    <row r="6" spans="1:13" ht="33">
      <c r="A6" s="70" t="s">
        <v>4</v>
      </c>
      <c r="B6" s="71">
        <f>B5/2</f>
        <v>50000</v>
      </c>
      <c r="C6" s="55">
        <v>400</v>
      </c>
      <c r="D6" s="5" t="s">
        <v>5</v>
      </c>
      <c r="E6" s="5" t="s">
        <v>6</v>
      </c>
      <c r="F6" s="45"/>
      <c r="G6" s="4"/>
      <c r="H6" s="4"/>
    </row>
    <row r="7" spans="1:13" ht="33">
      <c r="A7" s="70" t="s">
        <v>7</v>
      </c>
      <c r="B7" s="71">
        <f>IF(C6&gt;300,300,C6)</f>
        <v>300</v>
      </c>
      <c r="C7" s="4" t="s">
        <v>6</v>
      </c>
      <c r="D7" s="4">
        <f>TRUNC(C6/12)</f>
        <v>33</v>
      </c>
      <c r="E7" s="4">
        <f>MOD(C6,12)</f>
        <v>4</v>
      </c>
      <c r="F7" s="11" t="str">
        <f>D7&amp;"."&amp;E7</f>
        <v>33.4</v>
      </c>
      <c r="G7" s="4"/>
      <c r="H7" s="4"/>
    </row>
    <row r="8" spans="1:13" ht="33">
      <c r="A8" s="70" t="s">
        <v>8</v>
      </c>
      <c r="B8" s="72">
        <v>50</v>
      </c>
      <c r="C8" s="19"/>
      <c r="D8" s="4"/>
      <c r="E8" s="4"/>
      <c r="F8" s="5"/>
      <c r="G8" s="4"/>
      <c r="H8" s="4"/>
    </row>
    <row r="9" spans="1:13" ht="48.75" customHeight="1">
      <c r="A9" s="73" t="s">
        <v>26</v>
      </c>
      <c r="B9" s="74">
        <f>(((B5*(B8/100))+B5)/10)*(C6/6)</f>
        <v>1000000.0000000001</v>
      </c>
      <c r="C9" s="20"/>
      <c r="G9" s="4"/>
      <c r="H9" s="4"/>
      <c r="I9" s="51" t="s">
        <v>19</v>
      </c>
      <c r="J9" s="51"/>
    </row>
    <row r="10" spans="1:13" ht="33">
      <c r="A10" s="75" t="s">
        <v>46</v>
      </c>
      <c r="B10" s="76">
        <v>25100000</v>
      </c>
      <c r="C10" s="20"/>
      <c r="G10" s="4"/>
      <c r="H10" s="4"/>
      <c r="I10" s="51"/>
      <c r="J10" s="51"/>
    </row>
    <row r="11" spans="1:13" ht="36" customHeight="1">
      <c r="A11" s="77" t="s">
        <v>37</v>
      </c>
      <c r="B11" s="78">
        <f>IF(B10 &gt; B12,B12,B10)</f>
        <v>14000000</v>
      </c>
      <c r="C11" s="56" t="s">
        <v>1</v>
      </c>
      <c r="F11" s="47" t="s">
        <v>27</v>
      </c>
      <c r="G11" s="12" t="s">
        <v>9</v>
      </c>
      <c r="H11" s="13">
        <v>6.7409999999999997</v>
      </c>
      <c r="I11" s="33">
        <v>8.7639999999999993</v>
      </c>
      <c r="J11" s="13">
        <v>4.7640000000000002</v>
      </c>
    </row>
    <row r="12" spans="1:13" ht="33">
      <c r="A12" s="77" t="s">
        <v>38</v>
      </c>
      <c r="B12" s="79">
        <v>14000000</v>
      </c>
      <c r="C12" s="57">
        <v>15000000</v>
      </c>
      <c r="F12" s="47"/>
    </row>
    <row r="13" spans="1:13" ht="35.25">
      <c r="A13" s="77" t="s">
        <v>39</v>
      </c>
      <c r="B13" s="80">
        <v>60</v>
      </c>
      <c r="C13" s="58">
        <v>60</v>
      </c>
      <c r="H13" s="46" t="s">
        <v>14</v>
      </c>
    </row>
    <row r="14" spans="1:13" ht="33">
      <c r="A14" s="81" t="s">
        <v>10</v>
      </c>
      <c r="B14" s="82">
        <f>(B11*(B13/100))</f>
        <v>8400000</v>
      </c>
      <c r="C14" s="59">
        <f>C12*(C13/100)</f>
        <v>9000000</v>
      </c>
      <c r="H14" s="46"/>
    </row>
    <row r="15" spans="1:13" ht="51.75" thickBot="1">
      <c r="A15" s="44" t="s">
        <v>24</v>
      </c>
      <c r="B15" s="83">
        <f>B11-B14</f>
        <v>5600000</v>
      </c>
      <c r="C15" s="60">
        <f>C12-C14</f>
        <v>6000000</v>
      </c>
      <c r="H15" s="46"/>
    </row>
    <row r="16" spans="1:13" ht="48">
      <c r="A16" s="77" t="s">
        <v>13</v>
      </c>
      <c r="B16" s="84">
        <f>IF(E16&lt;10000,10000,E16)</f>
        <v>50000</v>
      </c>
      <c r="C16" s="61" t="s">
        <v>49</v>
      </c>
      <c r="D16" s="6"/>
      <c r="E16" s="6">
        <f>(C4/2)*(B7/300)</f>
        <v>50000</v>
      </c>
      <c r="F16" s="6"/>
      <c r="H16" s="46"/>
    </row>
    <row r="17" spans="1:12">
      <c r="A17" s="85" t="s">
        <v>11</v>
      </c>
      <c r="B17" s="83">
        <f>(B16)*(B11/B12)*(1-(B13/100))</f>
        <v>20000</v>
      </c>
      <c r="C17" s="7" t="s">
        <v>12</v>
      </c>
      <c r="H17" s="46"/>
    </row>
    <row r="18" spans="1:12">
      <c r="A18" s="86" t="s">
        <v>48</v>
      </c>
      <c r="B18" s="84">
        <f>(B17*(B8/100))</f>
        <v>10000</v>
      </c>
    </row>
    <row r="19" spans="1:12" ht="37.5" customHeight="1">
      <c r="A19" s="87" t="s">
        <v>43</v>
      </c>
      <c r="B19" s="88">
        <f>B17+B18</f>
        <v>30000</v>
      </c>
      <c r="C19" s="62" t="s">
        <v>44</v>
      </c>
      <c r="D19" s="49"/>
      <c r="E19" s="49"/>
      <c r="F19" s="49"/>
      <c r="G19" s="50"/>
      <c r="H19" s="30">
        <f>(C15*(H11/100))/12</f>
        <v>33705</v>
      </c>
      <c r="I19" s="31">
        <f>(C15*(I11/100))/12</f>
        <v>43820</v>
      </c>
      <c r="J19" s="32">
        <f>(C15*(J11/100))/12</f>
        <v>23820</v>
      </c>
      <c r="L19" s="1">
        <v>3500</v>
      </c>
    </row>
    <row r="20" spans="1:12" ht="37.5" customHeight="1" thickBot="1">
      <c r="A20" s="89" t="s">
        <v>47</v>
      </c>
      <c r="B20" s="88">
        <f>B10-B11</f>
        <v>11100000</v>
      </c>
      <c r="C20" s="8"/>
      <c r="F20" s="21"/>
      <c r="G20" s="48" t="s">
        <v>15</v>
      </c>
      <c r="H20" s="48"/>
      <c r="I20" s="48"/>
      <c r="J20" s="48"/>
      <c r="K20" s="48"/>
      <c r="L20" s="1">
        <f>(900571/3500)/12</f>
        <v>21.442166666666665</v>
      </c>
    </row>
    <row r="21" spans="1:12" ht="32.25" thickBot="1">
      <c r="A21" s="90" t="s">
        <v>45</v>
      </c>
      <c r="B21" s="91" t="s">
        <v>0</v>
      </c>
      <c r="C21" s="63" t="s">
        <v>1</v>
      </c>
    </row>
    <row r="22" spans="1:12" ht="54" customHeight="1">
      <c r="A22" s="44" t="s">
        <v>50</v>
      </c>
      <c r="B22" s="43">
        <v>1800000</v>
      </c>
      <c r="C22" s="64">
        <v>1800000</v>
      </c>
      <c r="D22" s="9"/>
      <c r="E22" s="9"/>
      <c r="F22" s="9"/>
      <c r="G22" s="34" t="s">
        <v>41</v>
      </c>
      <c r="H22" s="35"/>
    </row>
    <row r="23" spans="1:12" ht="32.25" thickBot="1">
      <c r="A23" s="38" t="s">
        <v>25</v>
      </c>
      <c r="B23" s="43">
        <v>376189</v>
      </c>
      <c r="C23" s="64">
        <v>451427</v>
      </c>
      <c r="D23" s="9"/>
      <c r="E23" s="9"/>
      <c r="F23" s="9">
        <f>F22/12</f>
        <v>0</v>
      </c>
      <c r="G23" s="36">
        <f>C23/B23</f>
        <v>1.2000005316476559</v>
      </c>
      <c r="H23" s="37" t="s">
        <v>42</v>
      </c>
    </row>
    <row r="24" spans="1:12" ht="32.25" thickBot="1">
      <c r="A24" s="39" t="s">
        <v>22</v>
      </c>
      <c r="B24" s="40">
        <f>SUM(B22:B23)</f>
        <v>2176189</v>
      </c>
      <c r="C24" s="65">
        <f>C23+C22</f>
        <v>2251427</v>
      </c>
      <c r="D24" s="9"/>
      <c r="E24" s="9"/>
      <c r="F24" s="9"/>
      <c r="G24" s="41"/>
    </row>
    <row r="25" spans="1:12">
      <c r="B25" s="18"/>
    </row>
    <row r="179" ht="41.25" customHeight="1"/>
  </sheetData>
  <mergeCells count="8">
    <mergeCell ref="A1:M1"/>
    <mergeCell ref="A2:M2"/>
    <mergeCell ref="F5:F6"/>
    <mergeCell ref="H13:H17"/>
    <mergeCell ref="F11:F12"/>
    <mergeCell ref="G20:K20"/>
    <mergeCell ref="C19:G19"/>
    <mergeCell ref="I9:J10"/>
  </mergeCells>
  <hyperlinks>
    <hyperlink ref="I4" r:id="rId1" xr:uid="{00000000-0004-0000-0000-000000000000}"/>
  </hyperlinks>
  <printOptions horizontalCentered="1"/>
  <pageMargins left="0.45866141700000002" right="0.20866141699999999" top="0.25" bottom="0.24803149599999999" header="0" footer="0"/>
  <pageSetup paperSize="9" scale="4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4"/>
  <sheetViews>
    <sheetView workbookViewId="0">
      <pane ySplit="1" topLeftCell="A2" activePane="bottomLeft" state="frozen"/>
      <selection pane="bottomLeft" activeCell="W177" sqref="W177"/>
    </sheetView>
  </sheetViews>
  <sheetFormatPr defaultColWidth="9" defaultRowHeight="15"/>
  <cols>
    <col min="1" max="1" width="14.42578125" customWidth="1"/>
    <col min="2" max="2" width="11.28515625" bestFit="1" customWidth="1"/>
    <col min="3" max="3" width="20.42578125" bestFit="1" customWidth="1"/>
    <col min="5" max="5" width="18.7109375" customWidth="1"/>
    <col min="6" max="6" width="15.7109375" customWidth="1"/>
    <col min="7" max="7" width="21.5703125" customWidth="1"/>
    <col min="8" max="8" width="15.5703125" customWidth="1"/>
    <col min="9" max="9" width="20.42578125" bestFit="1" customWidth="1"/>
    <col min="10" max="10" width="19.28515625" customWidth="1"/>
    <col min="11" max="11" width="18.42578125" customWidth="1"/>
    <col min="12" max="12" width="17.85546875" customWidth="1"/>
    <col min="13" max="13" width="24.7109375" customWidth="1"/>
  </cols>
  <sheetData>
    <row r="1" spans="1:14" s="23" customFormat="1" ht="18">
      <c r="A1" s="22"/>
      <c r="B1" s="24" t="s">
        <v>33</v>
      </c>
      <c r="C1" s="22" t="s">
        <v>28</v>
      </c>
      <c r="D1" s="25" t="s">
        <v>23</v>
      </c>
      <c r="E1" s="25" t="s">
        <v>34</v>
      </c>
      <c r="F1" s="22" t="s">
        <v>29</v>
      </c>
      <c r="G1" s="22" t="s">
        <v>32</v>
      </c>
      <c r="H1" s="22" t="s">
        <v>17</v>
      </c>
      <c r="I1" s="25" t="s">
        <v>35</v>
      </c>
      <c r="J1" s="22" t="s">
        <v>30</v>
      </c>
      <c r="K1" s="22" t="s">
        <v>31</v>
      </c>
      <c r="L1" s="22" t="s">
        <v>17</v>
      </c>
      <c r="M1" s="25" t="s">
        <v>36</v>
      </c>
    </row>
    <row r="2" spans="1:14" ht="18">
      <c r="A2" s="1"/>
      <c r="B2" s="14">
        <v>45778</v>
      </c>
      <c r="C2" s="1">
        <v>39900</v>
      </c>
      <c r="D2" s="1">
        <v>55</v>
      </c>
      <c r="E2" s="1">
        <f>(C2*(D2/100)+C2)*0.1</f>
        <v>6184.5</v>
      </c>
      <c r="F2" s="1">
        <f>(C2*(D2/100)+C2)*0.1</f>
        <v>6184.5</v>
      </c>
      <c r="G2" s="1">
        <f>E2+F2</f>
        <v>12369</v>
      </c>
      <c r="H2" s="1">
        <f>G2*0.04</f>
        <v>494.76</v>
      </c>
      <c r="I2" s="1">
        <f>G2+H2</f>
        <v>12863.76</v>
      </c>
      <c r="J2">
        <f>(C2*(D2/100)+C2)*0.14</f>
        <v>8658.3000000000011</v>
      </c>
      <c r="K2">
        <f>E2+J2</f>
        <v>14842.800000000001</v>
      </c>
      <c r="L2">
        <f>K2*0.04</f>
        <v>593.7120000000001</v>
      </c>
      <c r="M2">
        <f>K2+L2</f>
        <v>15436.512000000001</v>
      </c>
      <c r="N2">
        <f>M2/G2</f>
        <v>1.248</v>
      </c>
    </row>
    <row r="3" spans="1:14" ht="18">
      <c r="A3" s="1"/>
      <c r="B3" s="14">
        <v>45809</v>
      </c>
      <c r="C3" s="1">
        <v>39900</v>
      </c>
      <c r="D3" s="1">
        <v>55</v>
      </c>
      <c r="E3" s="1">
        <f t="shared" ref="E3:E67" si="0">(C3*(D3/100)+C3)*0.1</f>
        <v>6184.5</v>
      </c>
      <c r="F3" s="1">
        <f t="shared" ref="F3:F67" si="1">(C3*(D3/100)+C3)*0.1</f>
        <v>6184.5</v>
      </c>
      <c r="G3" s="1">
        <f t="shared" ref="G3:G67" si="2">E3+F3</f>
        <v>12369</v>
      </c>
      <c r="H3" s="1">
        <f t="shared" ref="H3:H67" si="3">G3*0.04</f>
        <v>494.76</v>
      </c>
      <c r="I3" s="1">
        <f t="shared" ref="I3:I67" si="4">G3+H3</f>
        <v>12863.76</v>
      </c>
      <c r="J3">
        <f t="shared" ref="J3:J67" si="5">(C3*(D3/100)+C3)*0.14</f>
        <v>8658.3000000000011</v>
      </c>
      <c r="K3">
        <f t="shared" ref="K3:K67" si="6">E3+J3</f>
        <v>14842.800000000001</v>
      </c>
      <c r="L3">
        <f t="shared" ref="L3:L67" si="7">K3*0.04</f>
        <v>593.7120000000001</v>
      </c>
      <c r="M3">
        <f t="shared" ref="M3:M67" si="8">K3+L3</f>
        <v>15436.512000000001</v>
      </c>
      <c r="N3">
        <f t="shared" ref="N3:N67" si="9">M3/G3</f>
        <v>1.248</v>
      </c>
    </row>
    <row r="4" spans="1:14" ht="18">
      <c r="A4" s="1"/>
      <c r="B4" s="14">
        <v>45839</v>
      </c>
      <c r="C4" s="1">
        <v>39900</v>
      </c>
      <c r="D4" s="1">
        <v>57</v>
      </c>
      <c r="E4" s="1">
        <f t="shared" si="0"/>
        <v>6264.3</v>
      </c>
      <c r="F4" s="1">
        <f t="shared" si="1"/>
        <v>6264.3</v>
      </c>
      <c r="G4" s="1">
        <f t="shared" si="2"/>
        <v>12528.6</v>
      </c>
      <c r="H4" s="1">
        <f t="shared" si="3"/>
        <v>501.14400000000001</v>
      </c>
      <c r="I4" s="1">
        <f t="shared" si="4"/>
        <v>13029.744000000001</v>
      </c>
      <c r="J4">
        <f t="shared" si="5"/>
        <v>8770.02</v>
      </c>
      <c r="K4">
        <f t="shared" si="6"/>
        <v>15034.32</v>
      </c>
      <c r="L4">
        <f t="shared" si="7"/>
        <v>601.37279999999998</v>
      </c>
      <c r="M4">
        <f t="shared" si="8"/>
        <v>15635.692799999999</v>
      </c>
      <c r="N4">
        <f t="shared" si="9"/>
        <v>1.2479999999999998</v>
      </c>
    </row>
    <row r="5" spans="1:14" ht="18">
      <c r="A5" s="1"/>
      <c r="B5" s="14">
        <v>45870</v>
      </c>
      <c r="C5" s="1">
        <v>39900</v>
      </c>
      <c r="D5" s="1">
        <v>57</v>
      </c>
      <c r="E5" s="1">
        <f t="shared" si="0"/>
        <v>6264.3</v>
      </c>
      <c r="F5" s="1">
        <f t="shared" si="1"/>
        <v>6264.3</v>
      </c>
      <c r="G5" s="1">
        <f t="shared" si="2"/>
        <v>12528.6</v>
      </c>
      <c r="H5" s="1">
        <f t="shared" si="3"/>
        <v>501.14400000000001</v>
      </c>
      <c r="I5" s="1">
        <f t="shared" si="4"/>
        <v>13029.744000000001</v>
      </c>
      <c r="J5">
        <f t="shared" si="5"/>
        <v>8770.02</v>
      </c>
      <c r="K5">
        <f t="shared" si="6"/>
        <v>15034.32</v>
      </c>
      <c r="L5">
        <f t="shared" si="7"/>
        <v>601.37279999999998</v>
      </c>
      <c r="M5">
        <f t="shared" si="8"/>
        <v>15635.692799999999</v>
      </c>
      <c r="N5">
        <f t="shared" si="9"/>
        <v>1.2479999999999998</v>
      </c>
    </row>
    <row r="6" spans="1:14" ht="18">
      <c r="A6" s="1"/>
      <c r="B6" s="14">
        <v>45901</v>
      </c>
      <c r="C6" s="1">
        <v>39900</v>
      </c>
      <c r="D6" s="1">
        <v>57</v>
      </c>
      <c r="E6" s="1">
        <f t="shared" si="0"/>
        <v>6264.3</v>
      </c>
      <c r="F6" s="1">
        <f t="shared" si="1"/>
        <v>6264.3</v>
      </c>
      <c r="G6" s="1">
        <f t="shared" si="2"/>
        <v>12528.6</v>
      </c>
      <c r="H6" s="1">
        <f t="shared" si="3"/>
        <v>501.14400000000001</v>
      </c>
      <c r="I6" s="1">
        <f t="shared" si="4"/>
        <v>13029.744000000001</v>
      </c>
      <c r="J6">
        <f t="shared" si="5"/>
        <v>8770.02</v>
      </c>
      <c r="K6">
        <f t="shared" si="6"/>
        <v>15034.32</v>
      </c>
      <c r="L6">
        <f t="shared" si="7"/>
        <v>601.37279999999998</v>
      </c>
      <c r="M6">
        <f t="shared" si="8"/>
        <v>15635.692799999999</v>
      </c>
      <c r="N6">
        <f t="shared" si="9"/>
        <v>1.2479999999999998</v>
      </c>
    </row>
    <row r="7" spans="1:14" ht="18">
      <c r="A7" s="1"/>
      <c r="B7" s="14">
        <v>45931</v>
      </c>
      <c r="C7" s="1">
        <v>39900</v>
      </c>
      <c r="D7" s="1">
        <v>57</v>
      </c>
      <c r="E7" s="1">
        <f t="shared" si="0"/>
        <v>6264.3</v>
      </c>
      <c r="F7" s="1">
        <f t="shared" si="1"/>
        <v>6264.3</v>
      </c>
      <c r="G7" s="1">
        <f t="shared" si="2"/>
        <v>12528.6</v>
      </c>
      <c r="H7" s="1">
        <f t="shared" si="3"/>
        <v>501.14400000000001</v>
      </c>
      <c r="I7" s="1">
        <f t="shared" si="4"/>
        <v>13029.744000000001</v>
      </c>
      <c r="J7">
        <f t="shared" si="5"/>
        <v>8770.02</v>
      </c>
      <c r="K7">
        <f t="shared" si="6"/>
        <v>15034.32</v>
      </c>
      <c r="L7">
        <f t="shared" si="7"/>
        <v>601.37279999999998</v>
      </c>
      <c r="M7">
        <f t="shared" si="8"/>
        <v>15635.692799999999</v>
      </c>
      <c r="N7">
        <f t="shared" si="9"/>
        <v>1.2479999999999998</v>
      </c>
    </row>
    <row r="8" spans="1:14" ht="18">
      <c r="A8" s="1"/>
      <c r="B8" s="14">
        <v>45962</v>
      </c>
      <c r="C8" s="1">
        <v>39900</v>
      </c>
      <c r="D8" s="1">
        <v>57</v>
      </c>
      <c r="E8" s="1">
        <f t="shared" si="0"/>
        <v>6264.3</v>
      </c>
      <c r="F8" s="1">
        <f t="shared" si="1"/>
        <v>6264.3</v>
      </c>
      <c r="G8" s="1">
        <f t="shared" si="2"/>
        <v>12528.6</v>
      </c>
      <c r="H8" s="1">
        <f t="shared" si="3"/>
        <v>501.14400000000001</v>
      </c>
      <c r="I8" s="1">
        <f t="shared" si="4"/>
        <v>13029.744000000001</v>
      </c>
      <c r="J8">
        <f t="shared" si="5"/>
        <v>8770.02</v>
      </c>
      <c r="K8">
        <f t="shared" si="6"/>
        <v>15034.32</v>
      </c>
      <c r="L8">
        <f t="shared" si="7"/>
        <v>601.37279999999998</v>
      </c>
      <c r="M8">
        <f t="shared" si="8"/>
        <v>15635.692799999999</v>
      </c>
      <c r="N8">
        <f t="shared" si="9"/>
        <v>1.2479999999999998</v>
      </c>
    </row>
    <row r="9" spans="1:14" ht="18">
      <c r="A9" s="1"/>
      <c r="B9" s="14">
        <v>45992</v>
      </c>
      <c r="C9" s="1">
        <v>39900</v>
      </c>
      <c r="D9" s="1">
        <v>57</v>
      </c>
      <c r="E9" s="1">
        <f t="shared" si="0"/>
        <v>6264.3</v>
      </c>
      <c r="F9" s="1">
        <f t="shared" si="1"/>
        <v>6264.3</v>
      </c>
      <c r="G9" s="1">
        <f t="shared" si="2"/>
        <v>12528.6</v>
      </c>
      <c r="H9" s="1">
        <f t="shared" si="3"/>
        <v>501.14400000000001</v>
      </c>
      <c r="I9" s="1">
        <f t="shared" si="4"/>
        <v>13029.744000000001</v>
      </c>
      <c r="J9">
        <f t="shared" si="5"/>
        <v>8770.02</v>
      </c>
      <c r="K9">
        <f t="shared" si="6"/>
        <v>15034.32</v>
      </c>
      <c r="L9">
        <f t="shared" si="7"/>
        <v>601.37279999999998</v>
      </c>
      <c r="M9">
        <f t="shared" si="8"/>
        <v>15635.692799999999</v>
      </c>
      <c r="N9">
        <f t="shared" si="9"/>
        <v>1.2479999999999998</v>
      </c>
    </row>
    <row r="10" spans="1:14" ht="18">
      <c r="A10" s="26">
        <f>C9*2</f>
        <v>79800</v>
      </c>
      <c r="B10" s="27">
        <v>46023</v>
      </c>
      <c r="C10" s="26">
        <v>79800</v>
      </c>
      <c r="D10" s="26">
        <v>0</v>
      </c>
      <c r="E10" s="26">
        <f t="shared" si="0"/>
        <v>7980</v>
      </c>
      <c r="F10" s="26">
        <f t="shared" si="1"/>
        <v>7980</v>
      </c>
      <c r="G10" s="26">
        <f t="shared" si="2"/>
        <v>15960</v>
      </c>
      <c r="H10" s="26">
        <f t="shared" si="3"/>
        <v>638.4</v>
      </c>
      <c r="I10" s="26">
        <f t="shared" si="4"/>
        <v>16598.400000000001</v>
      </c>
      <c r="J10" s="28">
        <f t="shared" si="5"/>
        <v>11172.000000000002</v>
      </c>
      <c r="K10" s="28">
        <f t="shared" si="6"/>
        <v>19152</v>
      </c>
      <c r="L10" s="28">
        <f t="shared" si="7"/>
        <v>766.08</v>
      </c>
      <c r="M10" s="28">
        <f t="shared" si="8"/>
        <v>19918.080000000002</v>
      </c>
      <c r="N10" s="28">
        <f t="shared" si="9"/>
        <v>1.2480000000000002</v>
      </c>
    </row>
    <row r="11" spans="1:14" ht="18">
      <c r="A11" s="26"/>
      <c r="B11" s="27">
        <v>46054</v>
      </c>
      <c r="C11" s="26">
        <v>79800</v>
      </c>
      <c r="D11" s="26">
        <v>0</v>
      </c>
      <c r="E11" s="26">
        <f t="shared" si="0"/>
        <v>7980</v>
      </c>
      <c r="F11" s="26">
        <f t="shared" si="1"/>
        <v>7980</v>
      </c>
      <c r="G11" s="26">
        <f t="shared" si="2"/>
        <v>15960</v>
      </c>
      <c r="H11" s="26">
        <f t="shared" si="3"/>
        <v>638.4</v>
      </c>
      <c r="I11" s="26">
        <f t="shared" si="4"/>
        <v>16598.400000000001</v>
      </c>
      <c r="J11" s="28">
        <f t="shared" si="5"/>
        <v>11172.000000000002</v>
      </c>
      <c r="K11" s="28">
        <f t="shared" si="6"/>
        <v>19152</v>
      </c>
      <c r="L11" s="28">
        <f t="shared" si="7"/>
        <v>766.08</v>
      </c>
      <c r="M11" s="28">
        <f t="shared" si="8"/>
        <v>19918.080000000002</v>
      </c>
      <c r="N11" s="28">
        <f t="shared" si="9"/>
        <v>1.2480000000000002</v>
      </c>
    </row>
    <row r="12" spans="1:14" ht="18">
      <c r="A12" s="26"/>
      <c r="B12" s="27">
        <v>46082</v>
      </c>
      <c r="C12" s="26">
        <v>79800</v>
      </c>
      <c r="D12" s="26">
        <v>0</v>
      </c>
      <c r="E12" s="26">
        <f t="shared" si="0"/>
        <v>7980</v>
      </c>
      <c r="F12" s="26">
        <f t="shared" si="1"/>
        <v>7980</v>
      </c>
      <c r="G12" s="26">
        <f t="shared" si="2"/>
        <v>15960</v>
      </c>
      <c r="H12" s="26">
        <f t="shared" si="3"/>
        <v>638.4</v>
      </c>
      <c r="I12" s="26">
        <f t="shared" si="4"/>
        <v>16598.400000000001</v>
      </c>
      <c r="J12" s="28">
        <f t="shared" si="5"/>
        <v>11172.000000000002</v>
      </c>
      <c r="K12" s="28">
        <f t="shared" si="6"/>
        <v>19152</v>
      </c>
      <c r="L12" s="28">
        <f t="shared" si="7"/>
        <v>766.08</v>
      </c>
      <c r="M12" s="28">
        <f t="shared" si="8"/>
        <v>19918.080000000002</v>
      </c>
      <c r="N12" s="28">
        <f t="shared" si="9"/>
        <v>1.2480000000000002</v>
      </c>
    </row>
    <row r="13" spans="1:14" ht="18">
      <c r="A13" s="26"/>
      <c r="B13" s="27">
        <v>46113</v>
      </c>
      <c r="C13" s="26">
        <v>79800</v>
      </c>
      <c r="D13" s="26">
        <v>0</v>
      </c>
      <c r="E13" s="26">
        <f t="shared" si="0"/>
        <v>7980</v>
      </c>
      <c r="F13" s="26">
        <f t="shared" si="1"/>
        <v>7980</v>
      </c>
      <c r="G13" s="26">
        <f t="shared" si="2"/>
        <v>15960</v>
      </c>
      <c r="H13" s="26">
        <f t="shared" si="3"/>
        <v>638.4</v>
      </c>
      <c r="I13" s="26">
        <f t="shared" si="4"/>
        <v>16598.400000000001</v>
      </c>
      <c r="J13" s="28">
        <f t="shared" si="5"/>
        <v>11172.000000000002</v>
      </c>
      <c r="K13" s="28">
        <f t="shared" si="6"/>
        <v>19152</v>
      </c>
      <c r="L13" s="28">
        <f t="shared" si="7"/>
        <v>766.08</v>
      </c>
      <c r="M13" s="28">
        <f t="shared" si="8"/>
        <v>19918.080000000002</v>
      </c>
      <c r="N13" s="28">
        <f t="shared" si="9"/>
        <v>1.2480000000000002</v>
      </c>
    </row>
    <row r="14" spans="1:14" ht="18">
      <c r="A14" s="26"/>
      <c r="B14" s="27">
        <v>46143</v>
      </c>
      <c r="C14" s="26">
        <v>79800</v>
      </c>
      <c r="D14" s="26">
        <v>0</v>
      </c>
      <c r="E14" s="26">
        <f t="shared" si="0"/>
        <v>7980</v>
      </c>
      <c r="F14" s="26">
        <f t="shared" si="1"/>
        <v>7980</v>
      </c>
      <c r="G14" s="26">
        <f t="shared" si="2"/>
        <v>15960</v>
      </c>
      <c r="H14" s="26">
        <f t="shared" si="3"/>
        <v>638.4</v>
      </c>
      <c r="I14" s="26">
        <f t="shared" si="4"/>
        <v>16598.400000000001</v>
      </c>
      <c r="J14" s="28">
        <f t="shared" si="5"/>
        <v>11172.000000000002</v>
      </c>
      <c r="K14" s="28">
        <f t="shared" si="6"/>
        <v>19152</v>
      </c>
      <c r="L14" s="28">
        <f t="shared" si="7"/>
        <v>766.08</v>
      </c>
      <c r="M14" s="28">
        <f t="shared" si="8"/>
        <v>19918.080000000002</v>
      </c>
      <c r="N14" s="28">
        <f t="shared" si="9"/>
        <v>1.2480000000000002</v>
      </c>
    </row>
    <row r="15" spans="1:14" ht="18">
      <c r="A15" s="26"/>
      <c r="B15" s="27">
        <v>46174</v>
      </c>
      <c r="C15" s="26">
        <v>79800</v>
      </c>
      <c r="D15" s="26">
        <v>0</v>
      </c>
      <c r="E15" s="26">
        <f t="shared" si="0"/>
        <v>7980</v>
      </c>
      <c r="F15" s="26">
        <f t="shared" si="1"/>
        <v>7980</v>
      </c>
      <c r="G15" s="26">
        <f t="shared" si="2"/>
        <v>15960</v>
      </c>
      <c r="H15" s="26">
        <f t="shared" si="3"/>
        <v>638.4</v>
      </c>
      <c r="I15" s="26">
        <f t="shared" si="4"/>
        <v>16598.400000000001</v>
      </c>
      <c r="J15" s="28">
        <f t="shared" si="5"/>
        <v>11172.000000000002</v>
      </c>
      <c r="K15" s="28">
        <f t="shared" si="6"/>
        <v>19152</v>
      </c>
      <c r="L15" s="28">
        <f t="shared" si="7"/>
        <v>766.08</v>
      </c>
      <c r="M15" s="28">
        <f t="shared" si="8"/>
        <v>19918.080000000002</v>
      </c>
      <c r="N15" s="28">
        <f t="shared" si="9"/>
        <v>1.2480000000000002</v>
      </c>
    </row>
    <row r="16" spans="1:14" ht="18">
      <c r="A16" s="26"/>
      <c r="B16" s="27">
        <v>46204</v>
      </c>
      <c r="C16" s="26">
        <v>79800</v>
      </c>
      <c r="D16" s="26">
        <v>2</v>
      </c>
      <c r="E16" s="26">
        <f t="shared" si="0"/>
        <v>8139.6</v>
      </c>
      <c r="F16" s="26">
        <f t="shared" si="1"/>
        <v>8139.6</v>
      </c>
      <c r="G16" s="26">
        <f t="shared" si="2"/>
        <v>16279.2</v>
      </c>
      <c r="H16" s="26">
        <f t="shared" si="3"/>
        <v>651.16800000000001</v>
      </c>
      <c r="I16" s="26">
        <f t="shared" si="4"/>
        <v>16930.368000000002</v>
      </c>
      <c r="J16" s="28">
        <f t="shared" si="5"/>
        <v>11395.44</v>
      </c>
      <c r="K16" s="28">
        <f t="shared" si="6"/>
        <v>19535.04</v>
      </c>
      <c r="L16" s="28">
        <f t="shared" si="7"/>
        <v>781.40160000000003</v>
      </c>
      <c r="M16" s="28">
        <f t="shared" si="8"/>
        <v>20316.441600000002</v>
      </c>
      <c r="N16" s="28">
        <f t="shared" si="9"/>
        <v>1.248</v>
      </c>
    </row>
    <row r="17" spans="1:14" ht="18">
      <c r="A17" s="26"/>
      <c r="B17" s="27">
        <v>46235</v>
      </c>
      <c r="C17" s="26">
        <v>79800</v>
      </c>
      <c r="D17" s="26">
        <v>2</v>
      </c>
      <c r="E17" s="26">
        <f t="shared" si="0"/>
        <v>8139.6</v>
      </c>
      <c r="F17" s="26">
        <f t="shared" si="1"/>
        <v>8139.6</v>
      </c>
      <c r="G17" s="26">
        <f t="shared" si="2"/>
        <v>16279.2</v>
      </c>
      <c r="H17" s="26">
        <f t="shared" si="3"/>
        <v>651.16800000000001</v>
      </c>
      <c r="I17" s="26">
        <f t="shared" si="4"/>
        <v>16930.368000000002</v>
      </c>
      <c r="J17" s="28">
        <f t="shared" si="5"/>
        <v>11395.44</v>
      </c>
      <c r="K17" s="28">
        <f t="shared" si="6"/>
        <v>19535.04</v>
      </c>
      <c r="L17" s="28">
        <f t="shared" si="7"/>
        <v>781.40160000000003</v>
      </c>
      <c r="M17" s="28">
        <f t="shared" si="8"/>
        <v>20316.441600000002</v>
      </c>
      <c r="N17" s="28">
        <f t="shared" si="9"/>
        <v>1.248</v>
      </c>
    </row>
    <row r="18" spans="1:14" ht="18">
      <c r="A18" s="26"/>
      <c r="B18" s="27">
        <v>46266</v>
      </c>
      <c r="C18" s="26">
        <v>79800</v>
      </c>
      <c r="D18" s="26">
        <v>2</v>
      </c>
      <c r="E18" s="26">
        <f t="shared" si="0"/>
        <v>8139.6</v>
      </c>
      <c r="F18" s="26">
        <f t="shared" si="1"/>
        <v>8139.6</v>
      </c>
      <c r="G18" s="26">
        <f t="shared" si="2"/>
        <v>16279.2</v>
      </c>
      <c r="H18" s="26">
        <f t="shared" si="3"/>
        <v>651.16800000000001</v>
      </c>
      <c r="I18" s="26">
        <f t="shared" si="4"/>
        <v>16930.368000000002</v>
      </c>
      <c r="J18" s="28">
        <f t="shared" si="5"/>
        <v>11395.44</v>
      </c>
      <c r="K18" s="28">
        <f t="shared" si="6"/>
        <v>19535.04</v>
      </c>
      <c r="L18" s="28">
        <f t="shared" si="7"/>
        <v>781.40160000000003</v>
      </c>
      <c r="M18" s="28">
        <f t="shared" si="8"/>
        <v>20316.441600000002</v>
      </c>
      <c r="N18" s="28">
        <f t="shared" si="9"/>
        <v>1.248</v>
      </c>
    </row>
    <row r="19" spans="1:14" ht="18">
      <c r="A19" s="26"/>
      <c r="B19" s="27">
        <v>46296</v>
      </c>
      <c r="C19" s="26">
        <v>79800</v>
      </c>
      <c r="D19" s="26">
        <v>2</v>
      </c>
      <c r="E19" s="26">
        <f t="shared" si="0"/>
        <v>8139.6</v>
      </c>
      <c r="F19" s="26">
        <f t="shared" si="1"/>
        <v>8139.6</v>
      </c>
      <c r="G19" s="26">
        <f t="shared" si="2"/>
        <v>16279.2</v>
      </c>
      <c r="H19" s="26">
        <f t="shared" si="3"/>
        <v>651.16800000000001</v>
      </c>
      <c r="I19" s="26">
        <f t="shared" si="4"/>
        <v>16930.368000000002</v>
      </c>
      <c r="J19" s="28">
        <f t="shared" si="5"/>
        <v>11395.44</v>
      </c>
      <c r="K19" s="28">
        <f t="shared" si="6"/>
        <v>19535.04</v>
      </c>
      <c r="L19" s="28">
        <f t="shared" si="7"/>
        <v>781.40160000000003</v>
      </c>
      <c r="M19" s="28">
        <f t="shared" si="8"/>
        <v>20316.441600000002</v>
      </c>
      <c r="N19" s="28">
        <f t="shared" si="9"/>
        <v>1.248</v>
      </c>
    </row>
    <row r="20" spans="1:14" ht="18">
      <c r="A20" s="26"/>
      <c r="B20" s="27">
        <v>46327</v>
      </c>
      <c r="C20" s="26">
        <v>79800</v>
      </c>
      <c r="D20" s="26">
        <v>2</v>
      </c>
      <c r="E20" s="26">
        <f t="shared" si="0"/>
        <v>8139.6</v>
      </c>
      <c r="F20" s="26">
        <f t="shared" si="1"/>
        <v>8139.6</v>
      </c>
      <c r="G20" s="26">
        <f t="shared" si="2"/>
        <v>16279.2</v>
      </c>
      <c r="H20" s="26">
        <f t="shared" si="3"/>
        <v>651.16800000000001</v>
      </c>
      <c r="I20" s="26">
        <f t="shared" si="4"/>
        <v>16930.368000000002</v>
      </c>
      <c r="J20" s="28">
        <f t="shared" si="5"/>
        <v>11395.44</v>
      </c>
      <c r="K20" s="28">
        <f t="shared" si="6"/>
        <v>19535.04</v>
      </c>
      <c r="L20" s="28">
        <f t="shared" si="7"/>
        <v>781.40160000000003</v>
      </c>
      <c r="M20" s="28">
        <f t="shared" si="8"/>
        <v>20316.441600000002</v>
      </c>
      <c r="N20" s="28">
        <f t="shared" si="9"/>
        <v>1.248</v>
      </c>
    </row>
    <row r="21" spans="1:14" ht="18">
      <c r="A21" s="26"/>
      <c r="B21" s="27">
        <v>46357</v>
      </c>
      <c r="C21" s="26">
        <v>79800</v>
      </c>
      <c r="D21" s="26">
        <v>2</v>
      </c>
      <c r="E21" s="26">
        <f t="shared" si="0"/>
        <v>8139.6</v>
      </c>
      <c r="F21" s="26">
        <f t="shared" si="1"/>
        <v>8139.6</v>
      </c>
      <c r="G21" s="26">
        <f t="shared" si="2"/>
        <v>16279.2</v>
      </c>
      <c r="H21" s="26">
        <f t="shared" si="3"/>
        <v>651.16800000000001</v>
      </c>
      <c r="I21" s="26">
        <f t="shared" si="4"/>
        <v>16930.368000000002</v>
      </c>
      <c r="J21" s="28">
        <f t="shared" si="5"/>
        <v>11395.44</v>
      </c>
      <c r="K21" s="28">
        <f t="shared" si="6"/>
        <v>19535.04</v>
      </c>
      <c r="L21" s="28">
        <f t="shared" si="7"/>
        <v>781.40160000000003</v>
      </c>
      <c r="M21" s="28">
        <f t="shared" si="8"/>
        <v>20316.441600000002</v>
      </c>
      <c r="N21" s="28">
        <f t="shared" si="9"/>
        <v>1.248</v>
      </c>
    </row>
    <row r="22" spans="1:14" ht="18">
      <c r="A22" s="1">
        <f>ROUND(C21*1.03,-2)</f>
        <v>82200</v>
      </c>
      <c r="B22" s="14">
        <v>46388</v>
      </c>
      <c r="C22" s="1">
        <f>ROUND(C21*1.03,-2)</f>
        <v>82200</v>
      </c>
      <c r="D22" s="1">
        <v>4</v>
      </c>
      <c r="E22" s="1">
        <f t="shared" si="0"/>
        <v>8548.8000000000011</v>
      </c>
      <c r="F22" s="1">
        <f t="shared" si="1"/>
        <v>8548.8000000000011</v>
      </c>
      <c r="G22" s="1">
        <f t="shared" si="2"/>
        <v>17097.600000000002</v>
      </c>
      <c r="H22" s="1">
        <f t="shared" si="3"/>
        <v>683.90400000000011</v>
      </c>
      <c r="I22" s="1">
        <f t="shared" si="4"/>
        <v>17781.504000000001</v>
      </c>
      <c r="J22">
        <f t="shared" si="5"/>
        <v>11968.320000000002</v>
      </c>
      <c r="K22">
        <f t="shared" si="6"/>
        <v>20517.120000000003</v>
      </c>
      <c r="L22">
        <f t="shared" si="7"/>
        <v>820.68480000000011</v>
      </c>
      <c r="M22">
        <f t="shared" si="8"/>
        <v>21337.804800000002</v>
      </c>
      <c r="N22">
        <f t="shared" si="9"/>
        <v>1.248</v>
      </c>
    </row>
    <row r="23" spans="1:14" ht="18">
      <c r="A23" s="1"/>
      <c r="B23" s="14">
        <v>46419</v>
      </c>
      <c r="C23" s="1">
        <f>ROUND($C$21*1.03,-2)</f>
        <v>82200</v>
      </c>
      <c r="D23" s="1">
        <v>4</v>
      </c>
      <c r="E23" s="1">
        <f t="shared" si="0"/>
        <v>8548.8000000000011</v>
      </c>
      <c r="F23" s="1">
        <f t="shared" si="1"/>
        <v>8548.8000000000011</v>
      </c>
      <c r="G23" s="1">
        <f t="shared" si="2"/>
        <v>17097.600000000002</v>
      </c>
      <c r="H23" s="1">
        <f t="shared" si="3"/>
        <v>683.90400000000011</v>
      </c>
      <c r="I23" s="1">
        <f t="shared" si="4"/>
        <v>17781.504000000001</v>
      </c>
      <c r="J23">
        <f t="shared" si="5"/>
        <v>11968.320000000002</v>
      </c>
      <c r="K23">
        <f t="shared" si="6"/>
        <v>20517.120000000003</v>
      </c>
      <c r="L23">
        <f t="shared" si="7"/>
        <v>820.68480000000011</v>
      </c>
      <c r="M23">
        <f t="shared" si="8"/>
        <v>21337.804800000002</v>
      </c>
      <c r="N23">
        <f t="shared" si="9"/>
        <v>1.248</v>
      </c>
    </row>
    <row r="24" spans="1:14" ht="18">
      <c r="A24" s="1"/>
      <c r="B24" s="14">
        <v>46447</v>
      </c>
      <c r="C24" s="1">
        <f t="shared" ref="C24:C33" si="10">ROUND($C$21*1.03,-2)</f>
        <v>82200</v>
      </c>
      <c r="D24" s="1">
        <v>4</v>
      </c>
      <c r="E24" s="1">
        <f t="shared" si="0"/>
        <v>8548.8000000000011</v>
      </c>
      <c r="F24" s="1">
        <f t="shared" si="1"/>
        <v>8548.8000000000011</v>
      </c>
      <c r="G24" s="1">
        <f t="shared" si="2"/>
        <v>17097.600000000002</v>
      </c>
      <c r="H24" s="1">
        <f t="shared" si="3"/>
        <v>683.90400000000011</v>
      </c>
      <c r="I24" s="1">
        <f t="shared" si="4"/>
        <v>17781.504000000001</v>
      </c>
      <c r="J24">
        <f t="shared" si="5"/>
        <v>11968.320000000002</v>
      </c>
      <c r="K24">
        <f t="shared" si="6"/>
        <v>20517.120000000003</v>
      </c>
      <c r="L24">
        <f t="shared" si="7"/>
        <v>820.68480000000011</v>
      </c>
      <c r="M24">
        <f t="shared" si="8"/>
        <v>21337.804800000002</v>
      </c>
      <c r="N24">
        <f t="shared" si="9"/>
        <v>1.248</v>
      </c>
    </row>
    <row r="25" spans="1:14" ht="18">
      <c r="A25" s="1"/>
      <c r="B25" s="14">
        <v>46478</v>
      </c>
      <c r="C25" s="1">
        <f t="shared" si="10"/>
        <v>82200</v>
      </c>
      <c r="D25" s="1">
        <v>4</v>
      </c>
      <c r="E25" s="1">
        <f t="shared" si="0"/>
        <v>8548.8000000000011</v>
      </c>
      <c r="F25" s="1">
        <f t="shared" si="1"/>
        <v>8548.8000000000011</v>
      </c>
      <c r="G25" s="1">
        <f t="shared" si="2"/>
        <v>17097.600000000002</v>
      </c>
      <c r="H25" s="1">
        <f t="shared" si="3"/>
        <v>683.90400000000011</v>
      </c>
      <c r="I25" s="1">
        <f t="shared" si="4"/>
        <v>17781.504000000001</v>
      </c>
      <c r="J25">
        <f t="shared" si="5"/>
        <v>11968.320000000002</v>
      </c>
      <c r="K25">
        <f t="shared" si="6"/>
        <v>20517.120000000003</v>
      </c>
      <c r="L25">
        <f t="shared" si="7"/>
        <v>820.68480000000011</v>
      </c>
      <c r="M25">
        <f t="shared" si="8"/>
        <v>21337.804800000002</v>
      </c>
      <c r="N25">
        <f t="shared" si="9"/>
        <v>1.248</v>
      </c>
    </row>
    <row r="26" spans="1:14" ht="18">
      <c r="A26" s="1"/>
      <c r="B26" s="14">
        <v>46508</v>
      </c>
      <c r="C26" s="1">
        <f t="shared" si="10"/>
        <v>82200</v>
      </c>
      <c r="D26" s="1">
        <v>4</v>
      </c>
      <c r="E26" s="1">
        <f t="shared" si="0"/>
        <v>8548.8000000000011</v>
      </c>
      <c r="F26" s="1">
        <f t="shared" si="1"/>
        <v>8548.8000000000011</v>
      </c>
      <c r="G26" s="1">
        <f t="shared" si="2"/>
        <v>17097.600000000002</v>
      </c>
      <c r="H26" s="1">
        <f t="shared" si="3"/>
        <v>683.90400000000011</v>
      </c>
      <c r="I26" s="1">
        <f t="shared" si="4"/>
        <v>17781.504000000001</v>
      </c>
      <c r="J26">
        <f t="shared" si="5"/>
        <v>11968.320000000002</v>
      </c>
      <c r="K26">
        <f t="shared" si="6"/>
        <v>20517.120000000003</v>
      </c>
      <c r="L26">
        <f t="shared" si="7"/>
        <v>820.68480000000011</v>
      </c>
      <c r="M26">
        <f t="shared" si="8"/>
        <v>21337.804800000002</v>
      </c>
      <c r="N26">
        <f t="shared" si="9"/>
        <v>1.248</v>
      </c>
    </row>
    <row r="27" spans="1:14" ht="18">
      <c r="A27" s="1"/>
      <c r="B27" s="14">
        <v>46539</v>
      </c>
      <c r="C27" s="1">
        <f t="shared" si="10"/>
        <v>82200</v>
      </c>
      <c r="D27" s="1">
        <v>4</v>
      </c>
      <c r="E27" s="1">
        <f t="shared" si="0"/>
        <v>8548.8000000000011</v>
      </c>
      <c r="F27" s="1">
        <f t="shared" si="1"/>
        <v>8548.8000000000011</v>
      </c>
      <c r="G27" s="1">
        <f t="shared" si="2"/>
        <v>17097.600000000002</v>
      </c>
      <c r="H27" s="1">
        <f t="shared" si="3"/>
        <v>683.90400000000011</v>
      </c>
      <c r="I27" s="1">
        <f t="shared" si="4"/>
        <v>17781.504000000001</v>
      </c>
      <c r="J27">
        <f t="shared" si="5"/>
        <v>11968.320000000002</v>
      </c>
      <c r="K27">
        <f t="shared" si="6"/>
        <v>20517.120000000003</v>
      </c>
      <c r="L27">
        <f t="shared" si="7"/>
        <v>820.68480000000011</v>
      </c>
      <c r="M27">
        <f t="shared" si="8"/>
        <v>21337.804800000002</v>
      </c>
      <c r="N27">
        <f t="shared" si="9"/>
        <v>1.248</v>
      </c>
    </row>
    <row r="28" spans="1:14" ht="18">
      <c r="A28" s="1"/>
      <c r="B28" s="14">
        <v>46569</v>
      </c>
      <c r="C28" s="1">
        <f t="shared" si="10"/>
        <v>82200</v>
      </c>
      <c r="D28" s="1">
        <v>6</v>
      </c>
      <c r="E28" s="1">
        <f t="shared" si="0"/>
        <v>8713.2000000000007</v>
      </c>
      <c r="F28" s="1">
        <f t="shared" si="1"/>
        <v>8713.2000000000007</v>
      </c>
      <c r="G28" s="1">
        <f t="shared" si="2"/>
        <v>17426.400000000001</v>
      </c>
      <c r="H28" s="1">
        <f t="shared" si="3"/>
        <v>697.05600000000004</v>
      </c>
      <c r="I28" s="1">
        <f t="shared" si="4"/>
        <v>18123.456000000002</v>
      </c>
      <c r="J28">
        <f t="shared" si="5"/>
        <v>12198.480000000001</v>
      </c>
      <c r="K28">
        <f t="shared" si="6"/>
        <v>20911.68</v>
      </c>
      <c r="L28">
        <f t="shared" si="7"/>
        <v>836.46720000000005</v>
      </c>
      <c r="M28">
        <f t="shared" si="8"/>
        <v>21748.147199999999</v>
      </c>
      <c r="N28">
        <f t="shared" si="9"/>
        <v>1.2479999999999998</v>
      </c>
    </row>
    <row r="29" spans="1:14" ht="18">
      <c r="A29" s="1"/>
      <c r="B29" s="14">
        <v>46600</v>
      </c>
      <c r="C29" s="1">
        <f t="shared" si="10"/>
        <v>82200</v>
      </c>
      <c r="D29" s="1">
        <v>6</v>
      </c>
      <c r="E29" s="1">
        <f t="shared" si="0"/>
        <v>8713.2000000000007</v>
      </c>
      <c r="F29" s="1">
        <f t="shared" si="1"/>
        <v>8713.2000000000007</v>
      </c>
      <c r="G29" s="1">
        <f t="shared" si="2"/>
        <v>17426.400000000001</v>
      </c>
      <c r="H29" s="1">
        <f t="shared" si="3"/>
        <v>697.05600000000004</v>
      </c>
      <c r="I29" s="1">
        <f t="shared" si="4"/>
        <v>18123.456000000002</v>
      </c>
      <c r="J29">
        <f t="shared" si="5"/>
        <v>12198.480000000001</v>
      </c>
      <c r="K29">
        <f t="shared" si="6"/>
        <v>20911.68</v>
      </c>
      <c r="L29">
        <f t="shared" si="7"/>
        <v>836.46720000000005</v>
      </c>
      <c r="M29">
        <f t="shared" si="8"/>
        <v>21748.147199999999</v>
      </c>
      <c r="N29">
        <f t="shared" si="9"/>
        <v>1.2479999999999998</v>
      </c>
    </row>
    <row r="30" spans="1:14" ht="18">
      <c r="A30" s="1"/>
      <c r="B30" s="14">
        <v>46631</v>
      </c>
      <c r="C30" s="1">
        <f t="shared" si="10"/>
        <v>82200</v>
      </c>
      <c r="D30" s="1">
        <v>6</v>
      </c>
      <c r="E30" s="1">
        <f t="shared" si="0"/>
        <v>8713.2000000000007</v>
      </c>
      <c r="F30" s="1">
        <f t="shared" si="1"/>
        <v>8713.2000000000007</v>
      </c>
      <c r="G30" s="1">
        <f t="shared" si="2"/>
        <v>17426.400000000001</v>
      </c>
      <c r="H30" s="1">
        <f t="shared" si="3"/>
        <v>697.05600000000004</v>
      </c>
      <c r="I30" s="1">
        <f t="shared" si="4"/>
        <v>18123.456000000002</v>
      </c>
      <c r="J30">
        <f t="shared" si="5"/>
        <v>12198.480000000001</v>
      </c>
      <c r="K30">
        <f t="shared" si="6"/>
        <v>20911.68</v>
      </c>
      <c r="L30">
        <f t="shared" si="7"/>
        <v>836.46720000000005</v>
      </c>
      <c r="M30">
        <f t="shared" si="8"/>
        <v>21748.147199999999</v>
      </c>
      <c r="N30">
        <f t="shared" si="9"/>
        <v>1.2479999999999998</v>
      </c>
    </row>
    <row r="31" spans="1:14" ht="18">
      <c r="A31" s="1"/>
      <c r="B31" s="14">
        <v>46661</v>
      </c>
      <c r="C31" s="1">
        <f t="shared" si="10"/>
        <v>82200</v>
      </c>
      <c r="D31" s="1">
        <v>6</v>
      </c>
      <c r="E31" s="1">
        <f t="shared" si="0"/>
        <v>8713.2000000000007</v>
      </c>
      <c r="F31" s="1">
        <f t="shared" si="1"/>
        <v>8713.2000000000007</v>
      </c>
      <c r="G31" s="1">
        <f t="shared" si="2"/>
        <v>17426.400000000001</v>
      </c>
      <c r="H31" s="1">
        <f t="shared" si="3"/>
        <v>697.05600000000004</v>
      </c>
      <c r="I31" s="1">
        <f t="shared" si="4"/>
        <v>18123.456000000002</v>
      </c>
      <c r="J31">
        <f t="shared" si="5"/>
        <v>12198.480000000001</v>
      </c>
      <c r="K31">
        <f t="shared" si="6"/>
        <v>20911.68</v>
      </c>
      <c r="L31">
        <f t="shared" si="7"/>
        <v>836.46720000000005</v>
      </c>
      <c r="M31">
        <f t="shared" si="8"/>
        <v>21748.147199999999</v>
      </c>
      <c r="N31">
        <f t="shared" si="9"/>
        <v>1.2479999999999998</v>
      </c>
    </row>
    <row r="32" spans="1:14" ht="18">
      <c r="A32" s="1"/>
      <c r="B32" s="14">
        <v>46692</v>
      </c>
      <c r="C32" s="1">
        <f t="shared" si="10"/>
        <v>82200</v>
      </c>
      <c r="D32" s="1">
        <v>6</v>
      </c>
      <c r="E32" s="1">
        <f t="shared" si="0"/>
        <v>8713.2000000000007</v>
      </c>
      <c r="F32" s="1">
        <f t="shared" si="1"/>
        <v>8713.2000000000007</v>
      </c>
      <c r="G32" s="1">
        <f t="shared" si="2"/>
        <v>17426.400000000001</v>
      </c>
      <c r="H32" s="1">
        <f t="shared" si="3"/>
        <v>697.05600000000004</v>
      </c>
      <c r="I32" s="1">
        <f t="shared" si="4"/>
        <v>18123.456000000002</v>
      </c>
      <c r="J32">
        <f t="shared" si="5"/>
        <v>12198.480000000001</v>
      </c>
      <c r="K32">
        <f t="shared" si="6"/>
        <v>20911.68</v>
      </c>
      <c r="L32">
        <f t="shared" si="7"/>
        <v>836.46720000000005</v>
      </c>
      <c r="M32">
        <f t="shared" si="8"/>
        <v>21748.147199999999</v>
      </c>
      <c r="N32">
        <f t="shared" si="9"/>
        <v>1.2479999999999998</v>
      </c>
    </row>
    <row r="33" spans="1:14" ht="18">
      <c r="A33" s="1"/>
      <c r="B33" s="14">
        <v>46722</v>
      </c>
      <c r="C33" s="1">
        <f t="shared" si="10"/>
        <v>82200</v>
      </c>
      <c r="D33" s="1">
        <v>6</v>
      </c>
      <c r="E33" s="1">
        <f t="shared" si="0"/>
        <v>8713.2000000000007</v>
      </c>
      <c r="F33" s="1">
        <f t="shared" si="1"/>
        <v>8713.2000000000007</v>
      </c>
      <c r="G33" s="1">
        <f t="shared" si="2"/>
        <v>17426.400000000001</v>
      </c>
      <c r="H33" s="1">
        <f t="shared" si="3"/>
        <v>697.05600000000004</v>
      </c>
      <c r="I33" s="1">
        <f t="shared" si="4"/>
        <v>18123.456000000002</v>
      </c>
      <c r="J33">
        <f t="shared" si="5"/>
        <v>12198.480000000001</v>
      </c>
      <c r="K33">
        <f t="shared" si="6"/>
        <v>20911.68</v>
      </c>
      <c r="L33">
        <f t="shared" si="7"/>
        <v>836.46720000000005</v>
      </c>
      <c r="M33">
        <f t="shared" si="8"/>
        <v>21748.147199999999</v>
      </c>
      <c r="N33">
        <f t="shared" si="9"/>
        <v>1.2479999999999998</v>
      </c>
    </row>
    <row r="34" spans="1:14" ht="18">
      <c r="A34" s="1"/>
      <c r="B34" s="14">
        <v>46753</v>
      </c>
      <c r="C34" s="1">
        <f>ROUND($C$33*1.03,-2)</f>
        <v>84700</v>
      </c>
      <c r="D34" s="1">
        <v>8</v>
      </c>
      <c r="E34" s="1">
        <f t="shared" si="0"/>
        <v>9147.6</v>
      </c>
      <c r="F34" s="1">
        <f t="shared" si="1"/>
        <v>9147.6</v>
      </c>
      <c r="G34" s="1">
        <f t="shared" si="2"/>
        <v>18295.2</v>
      </c>
      <c r="H34" s="1">
        <f t="shared" si="3"/>
        <v>731.80799999999999</v>
      </c>
      <c r="I34" s="1">
        <f t="shared" si="4"/>
        <v>19027.008000000002</v>
      </c>
      <c r="J34">
        <f t="shared" si="5"/>
        <v>12806.640000000001</v>
      </c>
      <c r="K34">
        <f t="shared" si="6"/>
        <v>21954.240000000002</v>
      </c>
      <c r="L34">
        <f t="shared" si="7"/>
        <v>878.16960000000006</v>
      </c>
      <c r="M34">
        <f t="shared" si="8"/>
        <v>22832.409600000003</v>
      </c>
      <c r="N34">
        <f t="shared" si="9"/>
        <v>1.248</v>
      </c>
    </row>
    <row r="35" spans="1:14" ht="18">
      <c r="A35" s="1"/>
      <c r="B35" s="14">
        <v>46784</v>
      </c>
      <c r="C35" s="1">
        <f t="shared" ref="C35:C46" si="11">ROUND($C$33*1.03,-2)</f>
        <v>84700</v>
      </c>
      <c r="D35" s="1">
        <v>8</v>
      </c>
      <c r="E35" s="1">
        <f t="shared" si="0"/>
        <v>9147.6</v>
      </c>
      <c r="F35" s="1">
        <f t="shared" si="1"/>
        <v>9147.6</v>
      </c>
      <c r="G35" s="1">
        <f t="shared" si="2"/>
        <v>18295.2</v>
      </c>
      <c r="H35" s="1">
        <f t="shared" si="3"/>
        <v>731.80799999999999</v>
      </c>
      <c r="I35" s="1">
        <f t="shared" si="4"/>
        <v>19027.008000000002</v>
      </c>
      <c r="J35">
        <f t="shared" si="5"/>
        <v>12806.640000000001</v>
      </c>
      <c r="K35">
        <f t="shared" si="6"/>
        <v>21954.240000000002</v>
      </c>
      <c r="L35">
        <f t="shared" si="7"/>
        <v>878.16960000000006</v>
      </c>
      <c r="M35">
        <f t="shared" si="8"/>
        <v>22832.409600000003</v>
      </c>
      <c r="N35">
        <f t="shared" si="9"/>
        <v>1.248</v>
      </c>
    </row>
    <row r="36" spans="1:14" ht="18">
      <c r="A36" s="1"/>
      <c r="B36" s="14">
        <v>46813</v>
      </c>
      <c r="C36" s="1">
        <f t="shared" si="11"/>
        <v>84700</v>
      </c>
      <c r="D36" s="1">
        <v>8</v>
      </c>
      <c r="E36" s="1">
        <f t="shared" si="0"/>
        <v>9147.6</v>
      </c>
      <c r="F36" s="1">
        <f t="shared" si="1"/>
        <v>9147.6</v>
      </c>
      <c r="G36" s="1">
        <f t="shared" si="2"/>
        <v>18295.2</v>
      </c>
      <c r="H36" s="1">
        <f t="shared" si="3"/>
        <v>731.80799999999999</v>
      </c>
      <c r="I36" s="1">
        <f t="shared" si="4"/>
        <v>19027.008000000002</v>
      </c>
      <c r="J36">
        <f t="shared" si="5"/>
        <v>12806.640000000001</v>
      </c>
      <c r="K36">
        <f t="shared" si="6"/>
        <v>21954.240000000002</v>
      </c>
      <c r="L36">
        <f t="shared" si="7"/>
        <v>878.16960000000006</v>
      </c>
      <c r="M36">
        <f t="shared" si="8"/>
        <v>22832.409600000003</v>
      </c>
      <c r="N36">
        <f t="shared" si="9"/>
        <v>1.248</v>
      </c>
    </row>
    <row r="37" spans="1:14" ht="18">
      <c r="A37" s="1"/>
      <c r="B37" s="14">
        <v>46844</v>
      </c>
      <c r="C37" s="1">
        <f t="shared" si="11"/>
        <v>84700</v>
      </c>
      <c r="D37" s="1">
        <v>8</v>
      </c>
      <c r="E37" s="1">
        <f t="shared" si="0"/>
        <v>9147.6</v>
      </c>
      <c r="F37" s="1">
        <f t="shared" si="1"/>
        <v>9147.6</v>
      </c>
      <c r="G37" s="1">
        <f t="shared" si="2"/>
        <v>18295.2</v>
      </c>
      <c r="H37" s="1">
        <f t="shared" si="3"/>
        <v>731.80799999999999</v>
      </c>
      <c r="I37" s="1">
        <f t="shared" si="4"/>
        <v>19027.008000000002</v>
      </c>
      <c r="J37">
        <f t="shared" si="5"/>
        <v>12806.640000000001</v>
      </c>
      <c r="K37">
        <f t="shared" si="6"/>
        <v>21954.240000000002</v>
      </c>
      <c r="L37">
        <f t="shared" si="7"/>
        <v>878.16960000000006</v>
      </c>
      <c r="M37">
        <f t="shared" si="8"/>
        <v>22832.409600000003</v>
      </c>
      <c r="N37">
        <f t="shared" si="9"/>
        <v>1.248</v>
      </c>
    </row>
    <row r="38" spans="1:14" ht="18">
      <c r="A38" s="1"/>
      <c r="B38" s="14"/>
      <c r="C38" s="1">
        <f>SUM(C26:C37)/12</f>
        <v>83033.333333333328</v>
      </c>
      <c r="D38" s="1"/>
      <c r="E38" s="1">
        <f>SUM(E17:E37)</f>
        <v>180860.40000000005</v>
      </c>
      <c r="F38" s="1">
        <f t="shared" ref="F38:G38" si="12">SUM(F17:F37)</f>
        <v>180860.40000000005</v>
      </c>
      <c r="G38" s="1">
        <f t="shared" si="12"/>
        <v>361720.8000000001</v>
      </c>
      <c r="H38" s="1"/>
      <c r="I38" s="1">
        <f>SUM(I17:I37)</f>
        <v>376189.63200000022</v>
      </c>
      <c r="J38" s="1">
        <f t="shared" ref="J38:K38" si="13">SUM(J17:J37)</f>
        <v>253204.56000000014</v>
      </c>
      <c r="K38" s="1">
        <f t="shared" si="13"/>
        <v>434064.9599999999</v>
      </c>
      <c r="L38" s="1"/>
      <c r="M38" s="1">
        <f t="shared" ref="M38" si="14">SUM(M17:M37)</f>
        <v>451427.55840000015</v>
      </c>
    </row>
    <row r="39" spans="1:14" s="28" customFormat="1" ht="18">
      <c r="A39" s="26"/>
      <c r="B39" s="27">
        <v>46874</v>
      </c>
      <c r="C39" s="26">
        <f t="shared" si="11"/>
        <v>84700</v>
      </c>
      <c r="D39" s="26">
        <v>8</v>
      </c>
      <c r="E39" s="26">
        <f t="shared" si="0"/>
        <v>9147.6</v>
      </c>
      <c r="F39" s="26">
        <f t="shared" si="1"/>
        <v>9147.6</v>
      </c>
      <c r="G39" s="26">
        <f t="shared" si="2"/>
        <v>18295.2</v>
      </c>
      <c r="H39" s="26">
        <f t="shared" si="3"/>
        <v>731.80799999999999</v>
      </c>
      <c r="I39" s="26">
        <f t="shared" si="4"/>
        <v>19027.008000000002</v>
      </c>
      <c r="J39" s="28">
        <f t="shared" si="5"/>
        <v>12806.640000000001</v>
      </c>
      <c r="K39" s="28">
        <f t="shared" si="6"/>
        <v>21954.240000000002</v>
      </c>
      <c r="L39" s="28">
        <f t="shared" si="7"/>
        <v>878.16960000000006</v>
      </c>
      <c r="M39" s="28">
        <f t="shared" si="8"/>
        <v>22832.409600000003</v>
      </c>
      <c r="N39" s="28">
        <f t="shared" si="9"/>
        <v>1.248</v>
      </c>
    </row>
    <row r="40" spans="1:14" ht="18">
      <c r="A40" s="1"/>
      <c r="B40" s="14">
        <v>46905</v>
      </c>
      <c r="C40" s="1">
        <f t="shared" si="11"/>
        <v>84700</v>
      </c>
      <c r="D40" s="1">
        <v>8</v>
      </c>
      <c r="E40" s="1">
        <f t="shared" si="0"/>
        <v>9147.6</v>
      </c>
      <c r="F40" s="1">
        <f t="shared" si="1"/>
        <v>9147.6</v>
      </c>
      <c r="G40" s="1">
        <f t="shared" si="2"/>
        <v>18295.2</v>
      </c>
      <c r="H40" s="1">
        <f t="shared" si="3"/>
        <v>731.80799999999999</v>
      </c>
      <c r="I40" s="1">
        <f t="shared" si="4"/>
        <v>19027.008000000002</v>
      </c>
      <c r="J40">
        <f t="shared" si="5"/>
        <v>12806.640000000001</v>
      </c>
      <c r="K40">
        <f t="shared" si="6"/>
        <v>21954.240000000002</v>
      </c>
      <c r="L40">
        <f t="shared" si="7"/>
        <v>878.16960000000006</v>
      </c>
      <c r="M40">
        <f t="shared" si="8"/>
        <v>22832.409600000003</v>
      </c>
      <c r="N40">
        <f t="shared" si="9"/>
        <v>1.248</v>
      </c>
    </row>
    <row r="41" spans="1:14" ht="18">
      <c r="A41" s="1"/>
      <c r="B41" s="14">
        <v>46935</v>
      </c>
      <c r="C41" s="1">
        <f t="shared" si="11"/>
        <v>84700</v>
      </c>
      <c r="D41" s="1">
        <v>10</v>
      </c>
      <c r="E41" s="1">
        <f t="shared" si="0"/>
        <v>9317</v>
      </c>
      <c r="F41" s="1">
        <f t="shared" si="1"/>
        <v>9317</v>
      </c>
      <c r="G41" s="1">
        <f t="shared" si="2"/>
        <v>18634</v>
      </c>
      <c r="H41" s="1">
        <f t="shared" si="3"/>
        <v>745.36</v>
      </c>
      <c r="I41" s="1">
        <f t="shared" si="4"/>
        <v>19379.36</v>
      </c>
      <c r="J41">
        <f t="shared" si="5"/>
        <v>13043.800000000001</v>
      </c>
      <c r="K41">
        <f t="shared" si="6"/>
        <v>22360.800000000003</v>
      </c>
      <c r="L41">
        <f t="shared" si="7"/>
        <v>894.43200000000013</v>
      </c>
      <c r="M41">
        <f t="shared" si="8"/>
        <v>23255.232000000004</v>
      </c>
      <c r="N41">
        <f t="shared" si="9"/>
        <v>1.2480000000000002</v>
      </c>
    </row>
    <row r="42" spans="1:14" ht="18">
      <c r="A42" s="1"/>
      <c r="B42" s="14">
        <v>46966</v>
      </c>
      <c r="C42" s="1">
        <f t="shared" si="11"/>
        <v>84700</v>
      </c>
      <c r="D42" s="1">
        <v>10</v>
      </c>
      <c r="E42" s="1">
        <f t="shared" si="0"/>
        <v>9317</v>
      </c>
      <c r="F42" s="1">
        <f t="shared" si="1"/>
        <v>9317</v>
      </c>
      <c r="G42" s="1">
        <f t="shared" si="2"/>
        <v>18634</v>
      </c>
      <c r="H42" s="1">
        <f t="shared" si="3"/>
        <v>745.36</v>
      </c>
      <c r="I42" s="1">
        <f t="shared" si="4"/>
        <v>19379.36</v>
      </c>
      <c r="J42">
        <f t="shared" si="5"/>
        <v>13043.800000000001</v>
      </c>
      <c r="K42">
        <f t="shared" si="6"/>
        <v>22360.800000000003</v>
      </c>
      <c r="L42">
        <f t="shared" si="7"/>
        <v>894.43200000000013</v>
      </c>
      <c r="M42">
        <f t="shared" si="8"/>
        <v>23255.232000000004</v>
      </c>
      <c r="N42">
        <f t="shared" si="9"/>
        <v>1.2480000000000002</v>
      </c>
    </row>
    <row r="43" spans="1:14" ht="18">
      <c r="A43" s="1"/>
      <c r="B43" s="14">
        <v>46997</v>
      </c>
      <c r="C43" s="1">
        <f t="shared" si="11"/>
        <v>84700</v>
      </c>
      <c r="D43" s="1">
        <v>10</v>
      </c>
      <c r="E43" s="1">
        <f t="shared" si="0"/>
        <v>9317</v>
      </c>
      <c r="F43" s="1">
        <f t="shared" si="1"/>
        <v>9317</v>
      </c>
      <c r="G43" s="1">
        <f t="shared" si="2"/>
        <v>18634</v>
      </c>
      <c r="H43" s="1">
        <f t="shared" si="3"/>
        <v>745.36</v>
      </c>
      <c r="I43" s="1">
        <f t="shared" si="4"/>
        <v>19379.36</v>
      </c>
      <c r="J43">
        <f t="shared" si="5"/>
        <v>13043.800000000001</v>
      </c>
      <c r="K43">
        <f t="shared" si="6"/>
        <v>22360.800000000003</v>
      </c>
      <c r="L43">
        <f t="shared" si="7"/>
        <v>894.43200000000013</v>
      </c>
      <c r="M43">
        <f t="shared" si="8"/>
        <v>23255.232000000004</v>
      </c>
      <c r="N43">
        <f t="shared" si="9"/>
        <v>1.2480000000000002</v>
      </c>
    </row>
    <row r="44" spans="1:14" ht="18">
      <c r="A44" s="1"/>
      <c r="B44" s="14">
        <v>47027</v>
      </c>
      <c r="C44" s="1">
        <f t="shared" si="11"/>
        <v>84700</v>
      </c>
      <c r="D44" s="1">
        <v>10</v>
      </c>
      <c r="E44" s="1">
        <f t="shared" si="0"/>
        <v>9317</v>
      </c>
      <c r="F44" s="1">
        <f t="shared" si="1"/>
        <v>9317</v>
      </c>
      <c r="G44" s="1">
        <f t="shared" si="2"/>
        <v>18634</v>
      </c>
      <c r="H44" s="1">
        <f t="shared" si="3"/>
        <v>745.36</v>
      </c>
      <c r="I44" s="1">
        <f t="shared" si="4"/>
        <v>19379.36</v>
      </c>
      <c r="J44">
        <f t="shared" si="5"/>
        <v>13043.800000000001</v>
      </c>
      <c r="K44">
        <f t="shared" si="6"/>
        <v>22360.800000000003</v>
      </c>
      <c r="L44">
        <f t="shared" si="7"/>
        <v>894.43200000000013</v>
      </c>
      <c r="M44">
        <f t="shared" si="8"/>
        <v>23255.232000000004</v>
      </c>
      <c r="N44">
        <f t="shared" si="9"/>
        <v>1.2480000000000002</v>
      </c>
    </row>
    <row r="45" spans="1:14" ht="18">
      <c r="A45" s="1"/>
      <c r="B45" s="14">
        <v>47058</v>
      </c>
      <c r="C45" s="1">
        <f t="shared" si="11"/>
        <v>84700</v>
      </c>
      <c r="D45" s="1">
        <v>10</v>
      </c>
      <c r="E45" s="1">
        <f t="shared" si="0"/>
        <v>9317</v>
      </c>
      <c r="F45" s="1">
        <f t="shared" si="1"/>
        <v>9317</v>
      </c>
      <c r="G45" s="1">
        <f t="shared" si="2"/>
        <v>18634</v>
      </c>
      <c r="H45" s="1">
        <f t="shared" si="3"/>
        <v>745.36</v>
      </c>
      <c r="I45" s="1">
        <f t="shared" si="4"/>
        <v>19379.36</v>
      </c>
      <c r="J45">
        <f t="shared" si="5"/>
        <v>13043.800000000001</v>
      </c>
      <c r="K45">
        <f t="shared" si="6"/>
        <v>22360.800000000003</v>
      </c>
      <c r="L45">
        <f t="shared" si="7"/>
        <v>894.43200000000013</v>
      </c>
      <c r="M45">
        <f t="shared" si="8"/>
        <v>23255.232000000004</v>
      </c>
      <c r="N45">
        <f t="shared" si="9"/>
        <v>1.2480000000000002</v>
      </c>
    </row>
    <row r="46" spans="1:14" ht="18">
      <c r="A46" s="1"/>
      <c r="B46" s="14">
        <v>47088</v>
      </c>
      <c r="C46" s="1">
        <f t="shared" si="11"/>
        <v>84700</v>
      </c>
      <c r="D46" s="1">
        <v>10</v>
      </c>
      <c r="E46" s="1">
        <f t="shared" si="0"/>
        <v>9317</v>
      </c>
      <c r="F46" s="1">
        <f t="shared" si="1"/>
        <v>9317</v>
      </c>
      <c r="G46" s="1">
        <f t="shared" si="2"/>
        <v>18634</v>
      </c>
      <c r="H46" s="1">
        <f t="shared" si="3"/>
        <v>745.36</v>
      </c>
      <c r="I46" s="1">
        <f t="shared" si="4"/>
        <v>19379.36</v>
      </c>
      <c r="J46">
        <f t="shared" si="5"/>
        <v>13043.800000000001</v>
      </c>
      <c r="K46">
        <f t="shared" si="6"/>
        <v>22360.800000000003</v>
      </c>
      <c r="L46">
        <f t="shared" si="7"/>
        <v>894.43200000000013</v>
      </c>
      <c r="M46">
        <f t="shared" si="8"/>
        <v>23255.232000000004</v>
      </c>
      <c r="N46">
        <f t="shared" si="9"/>
        <v>1.2480000000000002</v>
      </c>
    </row>
    <row r="47" spans="1:14" ht="18">
      <c r="A47" s="1"/>
      <c r="B47" s="14">
        <v>47119</v>
      </c>
      <c r="C47" s="1">
        <f>ROUND($C$46*1.03,-2)</f>
        <v>87200</v>
      </c>
      <c r="D47" s="1">
        <v>12</v>
      </c>
      <c r="E47" s="1">
        <f t="shared" si="0"/>
        <v>9766.4</v>
      </c>
      <c r="F47" s="1">
        <f t="shared" si="1"/>
        <v>9766.4</v>
      </c>
      <c r="G47" s="1">
        <f t="shared" si="2"/>
        <v>19532.8</v>
      </c>
      <c r="H47" s="1">
        <f t="shared" si="3"/>
        <v>781.31200000000001</v>
      </c>
      <c r="I47" s="1">
        <f t="shared" si="4"/>
        <v>20314.112000000001</v>
      </c>
      <c r="J47">
        <f t="shared" si="5"/>
        <v>13672.960000000001</v>
      </c>
      <c r="K47">
        <f t="shared" si="6"/>
        <v>23439.360000000001</v>
      </c>
      <c r="L47">
        <f t="shared" si="7"/>
        <v>937.57440000000008</v>
      </c>
      <c r="M47">
        <f t="shared" si="8"/>
        <v>24376.934400000002</v>
      </c>
      <c r="N47">
        <f t="shared" si="9"/>
        <v>1.2480000000000002</v>
      </c>
    </row>
    <row r="48" spans="1:14" ht="18">
      <c r="A48" s="1"/>
      <c r="B48" s="14">
        <v>47150</v>
      </c>
      <c r="C48" s="1">
        <f t="shared" ref="C48:C70" si="15">ROUND($C$46*1.03,-2)</f>
        <v>87200</v>
      </c>
      <c r="D48" s="1">
        <v>12</v>
      </c>
      <c r="E48" s="1">
        <f t="shared" si="0"/>
        <v>9766.4</v>
      </c>
      <c r="F48" s="1">
        <f t="shared" si="1"/>
        <v>9766.4</v>
      </c>
      <c r="G48" s="1">
        <f t="shared" si="2"/>
        <v>19532.8</v>
      </c>
      <c r="H48" s="1">
        <f t="shared" si="3"/>
        <v>781.31200000000001</v>
      </c>
      <c r="I48" s="1">
        <f t="shared" si="4"/>
        <v>20314.112000000001</v>
      </c>
      <c r="J48">
        <f t="shared" si="5"/>
        <v>13672.960000000001</v>
      </c>
      <c r="K48">
        <f t="shared" si="6"/>
        <v>23439.360000000001</v>
      </c>
      <c r="L48">
        <f t="shared" si="7"/>
        <v>937.57440000000008</v>
      </c>
      <c r="M48">
        <f t="shared" si="8"/>
        <v>24376.934400000002</v>
      </c>
      <c r="N48">
        <f t="shared" si="9"/>
        <v>1.2480000000000002</v>
      </c>
    </row>
    <row r="49" spans="1:14" ht="18">
      <c r="A49" s="1"/>
      <c r="B49" s="14">
        <v>47178</v>
      </c>
      <c r="C49" s="1">
        <f t="shared" si="15"/>
        <v>87200</v>
      </c>
      <c r="D49" s="1">
        <v>12</v>
      </c>
      <c r="E49" s="1">
        <f t="shared" si="0"/>
        <v>9766.4</v>
      </c>
      <c r="F49" s="1">
        <f t="shared" si="1"/>
        <v>9766.4</v>
      </c>
      <c r="G49" s="1">
        <f t="shared" si="2"/>
        <v>19532.8</v>
      </c>
      <c r="H49" s="1">
        <f t="shared" si="3"/>
        <v>781.31200000000001</v>
      </c>
      <c r="I49" s="1">
        <f t="shared" si="4"/>
        <v>20314.112000000001</v>
      </c>
      <c r="J49">
        <f t="shared" si="5"/>
        <v>13672.960000000001</v>
      </c>
      <c r="K49">
        <f t="shared" si="6"/>
        <v>23439.360000000001</v>
      </c>
      <c r="L49">
        <f t="shared" si="7"/>
        <v>937.57440000000008</v>
      </c>
      <c r="M49">
        <f t="shared" si="8"/>
        <v>24376.934400000002</v>
      </c>
      <c r="N49">
        <f t="shared" si="9"/>
        <v>1.2480000000000002</v>
      </c>
    </row>
    <row r="50" spans="1:14" ht="18">
      <c r="A50" s="1"/>
      <c r="B50" s="14">
        <v>47209</v>
      </c>
      <c r="C50" s="1">
        <f t="shared" si="15"/>
        <v>87200</v>
      </c>
      <c r="D50" s="1">
        <v>12</v>
      </c>
      <c r="E50" s="1">
        <f t="shared" si="0"/>
        <v>9766.4</v>
      </c>
      <c r="F50" s="1">
        <f t="shared" si="1"/>
        <v>9766.4</v>
      </c>
      <c r="G50" s="1">
        <f t="shared" si="2"/>
        <v>19532.8</v>
      </c>
      <c r="H50" s="1">
        <f t="shared" si="3"/>
        <v>781.31200000000001</v>
      </c>
      <c r="I50" s="1">
        <f t="shared" si="4"/>
        <v>20314.112000000001</v>
      </c>
      <c r="J50">
        <f t="shared" si="5"/>
        <v>13672.960000000001</v>
      </c>
      <c r="K50">
        <f t="shared" si="6"/>
        <v>23439.360000000001</v>
      </c>
      <c r="L50">
        <f t="shared" si="7"/>
        <v>937.57440000000008</v>
      </c>
      <c r="M50">
        <f t="shared" si="8"/>
        <v>24376.934400000002</v>
      </c>
      <c r="N50">
        <f t="shared" si="9"/>
        <v>1.2480000000000002</v>
      </c>
    </row>
    <row r="51" spans="1:14" ht="18">
      <c r="A51" s="1"/>
      <c r="B51" s="14">
        <v>47239</v>
      </c>
      <c r="C51" s="1">
        <f t="shared" si="15"/>
        <v>87200</v>
      </c>
      <c r="D51" s="1">
        <v>12</v>
      </c>
      <c r="E51" s="1">
        <f t="shared" si="0"/>
        <v>9766.4</v>
      </c>
      <c r="F51" s="1">
        <f t="shared" si="1"/>
        <v>9766.4</v>
      </c>
      <c r="G51" s="1">
        <f t="shared" si="2"/>
        <v>19532.8</v>
      </c>
      <c r="H51" s="1">
        <f t="shared" si="3"/>
        <v>781.31200000000001</v>
      </c>
      <c r="I51" s="1">
        <f t="shared" si="4"/>
        <v>20314.112000000001</v>
      </c>
      <c r="J51">
        <f t="shared" si="5"/>
        <v>13672.960000000001</v>
      </c>
      <c r="K51">
        <f t="shared" si="6"/>
        <v>23439.360000000001</v>
      </c>
      <c r="L51">
        <f t="shared" si="7"/>
        <v>937.57440000000008</v>
      </c>
      <c r="M51">
        <f t="shared" si="8"/>
        <v>24376.934400000002</v>
      </c>
      <c r="N51">
        <f t="shared" si="9"/>
        <v>1.2480000000000002</v>
      </c>
    </row>
    <row r="52" spans="1:14" ht="18">
      <c r="A52" s="1"/>
      <c r="B52" s="14">
        <v>47270</v>
      </c>
      <c r="C52" s="1">
        <f t="shared" si="15"/>
        <v>87200</v>
      </c>
      <c r="D52" s="1">
        <v>12</v>
      </c>
      <c r="E52" s="1">
        <f t="shared" si="0"/>
        <v>9766.4</v>
      </c>
      <c r="F52" s="1">
        <f t="shared" si="1"/>
        <v>9766.4</v>
      </c>
      <c r="G52" s="1">
        <f t="shared" si="2"/>
        <v>19532.8</v>
      </c>
      <c r="H52" s="1">
        <f t="shared" si="3"/>
        <v>781.31200000000001</v>
      </c>
      <c r="I52" s="1">
        <f t="shared" si="4"/>
        <v>20314.112000000001</v>
      </c>
      <c r="J52">
        <f t="shared" si="5"/>
        <v>13672.960000000001</v>
      </c>
      <c r="K52">
        <f t="shared" si="6"/>
        <v>23439.360000000001</v>
      </c>
      <c r="L52">
        <f t="shared" si="7"/>
        <v>937.57440000000008</v>
      </c>
      <c r="M52">
        <f t="shared" si="8"/>
        <v>24376.934400000002</v>
      </c>
      <c r="N52">
        <f t="shared" si="9"/>
        <v>1.2480000000000002</v>
      </c>
    </row>
    <row r="53" spans="1:14" ht="18">
      <c r="A53" s="1"/>
      <c r="B53" s="14">
        <v>47300</v>
      </c>
      <c r="C53" s="1">
        <f t="shared" si="15"/>
        <v>87200</v>
      </c>
      <c r="D53" s="1">
        <v>14</v>
      </c>
      <c r="E53" s="1">
        <f t="shared" si="0"/>
        <v>9940.8000000000011</v>
      </c>
      <c r="F53" s="1">
        <f t="shared" si="1"/>
        <v>9940.8000000000011</v>
      </c>
      <c r="G53" s="1">
        <f t="shared" si="2"/>
        <v>19881.600000000002</v>
      </c>
      <c r="H53" s="1">
        <f t="shared" si="3"/>
        <v>795.26400000000012</v>
      </c>
      <c r="I53" s="1">
        <f t="shared" si="4"/>
        <v>20676.864000000001</v>
      </c>
      <c r="J53">
        <f t="shared" si="5"/>
        <v>13917.12</v>
      </c>
      <c r="K53">
        <f t="shared" si="6"/>
        <v>23857.920000000002</v>
      </c>
      <c r="L53">
        <f t="shared" si="7"/>
        <v>954.31680000000006</v>
      </c>
      <c r="M53">
        <f t="shared" si="8"/>
        <v>24812.236800000002</v>
      </c>
      <c r="N53">
        <f t="shared" si="9"/>
        <v>1.248</v>
      </c>
    </row>
    <row r="54" spans="1:14" ht="18">
      <c r="A54" s="1"/>
      <c r="B54" s="14">
        <v>47331</v>
      </c>
      <c r="C54" s="1">
        <f t="shared" si="15"/>
        <v>87200</v>
      </c>
      <c r="D54" s="1">
        <v>14</v>
      </c>
      <c r="E54" s="1">
        <f t="shared" si="0"/>
        <v>9940.8000000000011</v>
      </c>
      <c r="F54" s="1">
        <f t="shared" si="1"/>
        <v>9940.8000000000011</v>
      </c>
      <c r="G54" s="1">
        <f t="shared" si="2"/>
        <v>19881.600000000002</v>
      </c>
      <c r="H54" s="1">
        <f t="shared" si="3"/>
        <v>795.26400000000012</v>
      </c>
      <c r="I54" s="1">
        <f t="shared" si="4"/>
        <v>20676.864000000001</v>
      </c>
      <c r="J54">
        <f t="shared" si="5"/>
        <v>13917.12</v>
      </c>
      <c r="K54">
        <f t="shared" si="6"/>
        <v>23857.920000000002</v>
      </c>
      <c r="L54">
        <f t="shared" si="7"/>
        <v>954.31680000000006</v>
      </c>
      <c r="M54">
        <f t="shared" si="8"/>
        <v>24812.236800000002</v>
      </c>
      <c r="N54">
        <f t="shared" si="9"/>
        <v>1.248</v>
      </c>
    </row>
    <row r="55" spans="1:14" ht="18">
      <c r="A55" s="1"/>
      <c r="B55" s="14">
        <v>47362</v>
      </c>
      <c r="C55" s="1">
        <f t="shared" si="15"/>
        <v>87200</v>
      </c>
      <c r="D55" s="1">
        <v>14</v>
      </c>
      <c r="E55" s="1">
        <f t="shared" si="0"/>
        <v>9940.8000000000011</v>
      </c>
      <c r="F55" s="1">
        <f t="shared" si="1"/>
        <v>9940.8000000000011</v>
      </c>
      <c r="G55" s="1">
        <f t="shared" si="2"/>
        <v>19881.600000000002</v>
      </c>
      <c r="H55" s="1">
        <f t="shared" si="3"/>
        <v>795.26400000000012</v>
      </c>
      <c r="I55" s="1">
        <f t="shared" si="4"/>
        <v>20676.864000000001</v>
      </c>
      <c r="J55">
        <f t="shared" si="5"/>
        <v>13917.12</v>
      </c>
      <c r="K55">
        <f t="shared" si="6"/>
        <v>23857.920000000002</v>
      </c>
      <c r="L55">
        <f t="shared" si="7"/>
        <v>954.31680000000006</v>
      </c>
      <c r="M55">
        <f t="shared" si="8"/>
        <v>24812.236800000002</v>
      </c>
      <c r="N55">
        <f t="shared" si="9"/>
        <v>1.248</v>
      </c>
    </row>
    <row r="56" spans="1:14" ht="18">
      <c r="A56" s="1"/>
      <c r="B56" s="14">
        <v>47392</v>
      </c>
      <c r="C56" s="1">
        <f t="shared" si="15"/>
        <v>87200</v>
      </c>
      <c r="D56" s="1">
        <v>14</v>
      </c>
      <c r="E56" s="1">
        <f t="shared" si="0"/>
        <v>9940.8000000000011</v>
      </c>
      <c r="F56" s="1">
        <f t="shared" si="1"/>
        <v>9940.8000000000011</v>
      </c>
      <c r="G56" s="1">
        <f t="shared" si="2"/>
        <v>19881.600000000002</v>
      </c>
      <c r="H56" s="1">
        <f t="shared" si="3"/>
        <v>795.26400000000012</v>
      </c>
      <c r="I56" s="1">
        <f t="shared" si="4"/>
        <v>20676.864000000001</v>
      </c>
      <c r="J56">
        <f t="shared" si="5"/>
        <v>13917.12</v>
      </c>
      <c r="K56">
        <f t="shared" si="6"/>
        <v>23857.920000000002</v>
      </c>
      <c r="L56">
        <f t="shared" si="7"/>
        <v>954.31680000000006</v>
      </c>
      <c r="M56">
        <f t="shared" si="8"/>
        <v>24812.236800000002</v>
      </c>
      <c r="N56">
        <f t="shared" si="9"/>
        <v>1.248</v>
      </c>
    </row>
    <row r="57" spans="1:14" ht="18">
      <c r="A57" s="1"/>
      <c r="B57" s="14">
        <v>47423</v>
      </c>
      <c r="C57" s="1">
        <f t="shared" si="15"/>
        <v>87200</v>
      </c>
      <c r="D57" s="1">
        <v>14</v>
      </c>
      <c r="E57" s="1">
        <f t="shared" si="0"/>
        <v>9940.8000000000011</v>
      </c>
      <c r="F57" s="1">
        <f t="shared" si="1"/>
        <v>9940.8000000000011</v>
      </c>
      <c r="G57" s="1">
        <f t="shared" si="2"/>
        <v>19881.600000000002</v>
      </c>
      <c r="H57" s="1">
        <f t="shared" si="3"/>
        <v>795.26400000000012</v>
      </c>
      <c r="I57" s="1">
        <f t="shared" si="4"/>
        <v>20676.864000000001</v>
      </c>
      <c r="J57">
        <f t="shared" si="5"/>
        <v>13917.12</v>
      </c>
      <c r="K57">
        <f t="shared" si="6"/>
        <v>23857.920000000002</v>
      </c>
      <c r="L57">
        <f t="shared" si="7"/>
        <v>954.31680000000006</v>
      </c>
      <c r="M57">
        <f t="shared" si="8"/>
        <v>24812.236800000002</v>
      </c>
      <c r="N57">
        <f t="shared" si="9"/>
        <v>1.248</v>
      </c>
    </row>
    <row r="58" spans="1:14" ht="18">
      <c r="A58" s="1"/>
      <c r="B58" s="14">
        <v>47453</v>
      </c>
      <c r="C58" s="1">
        <f t="shared" si="15"/>
        <v>87200</v>
      </c>
      <c r="D58" s="1">
        <v>14</v>
      </c>
      <c r="E58" s="1">
        <f t="shared" si="0"/>
        <v>9940.8000000000011</v>
      </c>
      <c r="F58" s="1">
        <f t="shared" si="1"/>
        <v>9940.8000000000011</v>
      </c>
      <c r="G58" s="1">
        <f t="shared" si="2"/>
        <v>19881.600000000002</v>
      </c>
      <c r="H58" s="1">
        <f t="shared" si="3"/>
        <v>795.26400000000012</v>
      </c>
      <c r="I58" s="1">
        <f t="shared" si="4"/>
        <v>20676.864000000001</v>
      </c>
      <c r="J58">
        <f t="shared" si="5"/>
        <v>13917.12</v>
      </c>
      <c r="K58">
        <f t="shared" si="6"/>
        <v>23857.920000000002</v>
      </c>
      <c r="L58">
        <f t="shared" si="7"/>
        <v>954.31680000000006</v>
      </c>
      <c r="M58">
        <f t="shared" si="8"/>
        <v>24812.236800000002</v>
      </c>
      <c r="N58">
        <f t="shared" si="9"/>
        <v>1.248</v>
      </c>
    </row>
    <row r="59" spans="1:14" ht="18">
      <c r="A59" s="1"/>
      <c r="B59" s="14">
        <v>47484</v>
      </c>
      <c r="C59" s="1">
        <f t="shared" si="15"/>
        <v>87200</v>
      </c>
      <c r="D59" s="1">
        <v>16</v>
      </c>
      <c r="E59" s="1">
        <f t="shared" si="0"/>
        <v>10115.200000000001</v>
      </c>
      <c r="F59" s="1">
        <f t="shared" si="1"/>
        <v>10115.200000000001</v>
      </c>
      <c r="G59" s="1">
        <f t="shared" si="2"/>
        <v>20230.400000000001</v>
      </c>
      <c r="H59" s="1">
        <f t="shared" si="3"/>
        <v>809.21600000000012</v>
      </c>
      <c r="I59" s="1">
        <f t="shared" si="4"/>
        <v>21039.616000000002</v>
      </c>
      <c r="J59">
        <f t="shared" si="5"/>
        <v>14161.28</v>
      </c>
      <c r="K59">
        <f t="shared" si="6"/>
        <v>24276.480000000003</v>
      </c>
      <c r="L59">
        <f t="shared" si="7"/>
        <v>971.05920000000015</v>
      </c>
      <c r="M59">
        <f t="shared" si="8"/>
        <v>25247.539200000003</v>
      </c>
      <c r="N59">
        <f t="shared" si="9"/>
        <v>1.248</v>
      </c>
    </row>
    <row r="60" spans="1:14" ht="18">
      <c r="A60" s="1"/>
      <c r="B60" s="14">
        <v>47515</v>
      </c>
      <c r="C60" s="1">
        <f t="shared" si="15"/>
        <v>87200</v>
      </c>
      <c r="D60" s="1">
        <v>16</v>
      </c>
      <c r="E60" s="1">
        <f t="shared" si="0"/>
        <v>10115.200000000001</v>
      </c>
      <c r="F60" s="1">
        <f t="shared" si="1"/>
        <v>10115.200000000001</v>
      </c>
      <c r="G60" s="1">
        <f t="shared" si="2"/>
        <v>20230.400000000001</v>
      </c>
      <c r="H60" s="1">
        <f t="shared" si="3"/>
        <v>809.21600000000012</v>
      </c>
      <c r="I60" s="1">
        <f t="shared" si="4"/>
        <v>21039.616000000002</v>
      </c>
      <c r="J60">
        <f t="shared" si="5"/>
        <v>14161.28</v>
      </c>
      <c r="K60">
        <f t="shared" si="6"/>
        <v>24276.480000000003</v>
      </c>
      <c r="L60">
        <f t="shared" si="7"/>
        <v>971.05920000000015</v>
      </c>
      <c r="M60">
        <f t="shared" si="8"/>
        <v>25247.539200000003</v>
      </c>
      <c r="N60">
        <f t="shared" si="9"/>
        <v>1.248</v>
      </c>
    </row>
    <row r="61" spans="1:14" ht="18">
      <c r="A61" s="1"/>
      <c r="B61" s="14">
        <v>47543</v>
      </c>
      <c r="C61" s="1">
        <f t="shared" si="15"/>
        <v>87200</v>
      </c>
      <c r="D61" s="1">
        <v>16</v>
      </c>
      <c r="E61" s="1">
        <f t="shared" si="0"/>
        <v>10115.200000000001</v>
      </c>
      <c r="F61" s="1">
        <f t="shared" si="1"/>
        <v>10115.200000000001</v>
      </c>
      <c r="G61" s="1">
        <f t="shared" si="2"/>
        <v>20230.400000000001</v>
      </c>
      <c r="H61" s="1">
        <f t="shared" si="3"/>
        <v>809.21600000000012</v>
      </c>
      <c r="I61" s="1">
        <f t="shared" si="4"/>
        <v>21039.616000000002</v>
      </c>
      <c r="J61">
        <f t="shared" si="5"/>
        <v>14161.28</v>
      </c>
      <c r="K61">
        <f t="shared" si="6"/>
        <v>24276.480000000003</v>
      </c>
      <c r="L61">
        <f t="shared" si="7"/>
        <v>971.05920000000015</v>
      </c>
      <c r="M61">
        <f t="shared" si="8"/>
        <v>25247.539200000003</v>
      </c>
      <c r="N61">
        <f t="shared" si="9"/>
        <v>1.248</v>
      </c>
    </row>
    <row r="62" spans="1:14" ht="18">
      <c r="A62" s="1"/>
      <c r="B62" s="14">
        <v>47574</v>
      </c>
      <c r="C62" s="1">
        <f t="shared" si="15"/>
        <v>87200</v>
      </c>
      <c r="D62" s="1">
        <v>16</v>
      </c>
      <c r="E62" s="1">
        <f t="shared" si="0"/>
        <v>10115.200000000001</v>
      </c>
      <c r="F62" s="1">
        <f t="shared" si="1"/>
        <v>10115.200000000001</v>
      </c>
      <c r="G62" s="1">
        <f t="shared" si="2"/>
        <v>20230.400000000001</v>
      </c>
      <c r="H62" s="1">
        <f t="shared" si="3"/>
        <v>809.21600000000012</v>
      </c>
      <c r="I62" s="1">
        <f t="shared" si="4"/>
        <v>21039.616000000002</v>
      </c>
      <c r="J62">
        <f t="shared" si="5"/>
        <v>14161.28</v>
      </c>
      <c r="K62">
        <f t="shared" si="6"/>
        <v>24276.480000000003</v>
      </c>
      <c r="L62">
        <f t="shared" si="7"/>
        <v>971.05920000000015</v>
      </c>
      <c r="M62">
        <f t="shared" si="8"/>
        <v>25247.539200000003</v>
      </c>
      <c r="N62">
        <f t="shared" si="9"/>
        <v>1.248</v>
      </c>
    </row>
    <row r="63" spans="1:14" ht="18">
      <c r="A63" s="1"/>
      <c r="B63" s="14">
        <v>47604</v>
      </c>
      <c r="C63" s="1">
        <f t="shared" si="15"/>
        <v>87200</v>
      </c>
      <c r="D63" s="1">
        <v>16</v>
      </c>
      <c r="E63" s="1">
        <f t="shared" si="0"/>
        <v>10115.200000000001</v>
      </c>
      <c r="F63" s="1">
        <f t="shared" si="1"/>
        <v>10115.200000000001</v>
      </c>
      <c r="G63" s="1">
        <f t="shared" si="2"/>
        <v>20230.400000000001</v>
      </c>
      <c r="H63" s="1">
        <f t="shared" si="3"/>
        <v>809.21600000000012</v>
      </c>
      <c r="I63" s="1">
        <f t="shared" si="4"/>
        <v>21039.616000000002</v>
      </c>
      <c r="J63">
        <f t="shared" si="5"/>
        <v>14161.28</v>
      </c>
      <c r="K63">
        <f t="shared" si="6"/>
        <v>24276.480000000003</v>
      </c>
      <c r="L63">
        <f t="shared" si="7"/>
        <v>971.05920000000015</v>
      </c>
      <c r="M63">
        <f t="shared" si="8"/>
        <v>25247.539200000003</v>
      </c>
      <c r="N63">
        <f t="shared" si="9"/>
        <v>1.248</v>
      </c>
    </row>
    <row r="64" spans="1:14" ht="18">
      <c r="A64" s="1"/>
      <c r="B64" s="14">
        <v>47635</v>
      </c>
      <c r="C64" s="1">
        <f t="shared" si="15"/>
        <v>87200</v>
      </c>
      <c r="D64" s="1">
        <v>16</v>
      </c>
      <c r="E64" s="1">
        <f t="shared" si="0"/>
        <v>10115.200000000001</v>
      </c>
      <c r="F64" s="1">
        <f t="shared" si="1"/>
        <v>10115.200000000001</v>
      </c>
      <c r="G64" s="1">
        <f t="shared" si="2"/>
        <v>20230.400000000001</v>
      </c>
      <c r="H64" s="1">
        <f t="shared" si="3"/>
        <v>809.21600000000012</v>
      </c>
      <c r="I64" s="1">
        <f t="shared" si="4"/>
        <v>21039.616000000002</v>
      </c>
      <c r="J64">
        <f t="shared" si="5"/>
        <v>14161.28</v>
      </c>
      <c r="K64">
        <f t="shared" si="6"/>
        <v>24276.480000000003</v>
      </c>
      <c r="L64">
        <f t="shared" si="7"/>
        <v>971.05920000000015</v>
      </c>
      <c r="M64">
        <f t="shared" si="8"/>
        <v>25247.539200000003</v>
      </c>
      <c r="N64">
        <f t="shared" si="9"/>
        <v>1.248</v>
      </c>
    </row>
    <row r="65" spans="1:14" ht="18">
      <c r="A65" s="1"/>
      <c r="B65" s="14">
        <v>47665</v>
      </c>
      <c r="C65" s="1">
        <f t="shared" si="15"/>
        <v>87200</v>
      </c>
      <c r="D65" s="1">
        <v>18</v>
      </c>
      <c r="E65" s="1">
        <f t="shared" si="0"/>
        <v>10289.6</v>
      </c>
      <c r="F65" s="1">
        <f t="shared" si="1"/>
        <v>10289.6</v>
      </c>
      <c r="G65" s="1">
        <f t="shared" si="2"/>
        <v>20579.2</v>
      </c>
      <c r="H65" s="1">
        <f t="shared" si="3"/>
        <v>823.16800000000001</v>
      </c>
      <c r="I65" s="1">
        <f t="shared" si="4"/>
        <v>21402.368000000002</v>
      </c>
      <c r="J65">
        <f t="shared" si="5"/>
        <v>14405.44</v>
      </c>
      <c r="K65">
        <f t="shared" si="6"/>
        <v>24695.040000000001</v>
      </c>
      <c r="L65">
        <f t="shared" si="7"/>
        <v>987.80160000000001</v>
      </c>
      <c r="M65">
        <f t="shared" si="8"/>
        <v>25682.8416</v>
      </c>
      <c r="N65">
        <f t="shared" si="9"/>
        <v>1.248</v>
      </c>
    </row>
    <row r="66" spans="1:14" ht="18">
      <c r="A66" s="1"/>
      <c r="B66" s="14">
        <v>47696</v>
      </c>
      <c r="C66" s="1">
        <f t="shared" si="15"/>
        <v>87200</v>
      </c>
      <c r="D66" s="1">
        <v>18</v>
      </c>
      <c r="E66" s="1">
        <f t="shared" si="0"/>
        <v>10289.6</v>
      </c>
      <c r="F66" s="1">
        <f t="shared" si="1"/>
        <v>10289.6</v>
      </c>
      <c r="G66" s="1">
        <f t="shared" si="2"/>
        <v>20579.2</v>
      </c>
      <c r="H66" s="1">
        <f t="shared" si="3"/>
        <v>823.16800000000001</v>
      </c>
      <c r="I66" s="1">
        <f t="shared" si="4"/>
        <v>21402.368000000002</v>
      </c>
      <c r="J66">
        <f t="shared" si="5"/>
        <v>14405.44</v>
      </c>
      <c r="K66">
        <f t="shared" si="6"/>
        <v>24695.040000000001</v>
      </c>
      <c r="L66">
        <f t="shared" si="7"/>
        <v>987.80160000000001</v>
      </c>
      <c r="M66">
        <f t="shared" si="8"/>
        <v>25682.8416</v>
      </c>
      <c r="N66">
        <f t="shared" si="9"/>
        <v>1.248</v>
      </c>
    </row>
    <row r="67" spans="1:14" ht="18">
      <c r="A67" s="1"/>
      <c r="B67" s="14">
        <v>47727</v>
      </c>
      <c r="C67" s="1">
        <f t="shared" si="15"/>
        <v>87200</v>
      </c>
      <c r="D67" s="1">
        <v>18</v>
      </c>
      <c r="E67" s="1">
        <f t="shared" si="0"/>
        <v>10289.6</v>
      </c>
      <c r="F67" s="1">
        <f t="shared" si="1"/>
        <v>10289.6</v>
      </c>
      <c r="G67" s="1">
        <f t="shared" si="2"/>
        <v>20579.2</v>
      </c>
      <c r="H67" s="1">
        <f t="shared" si="3"/>
        <v>823.16800000000001</v>
      </c>
      <c r="I67" s="1">
        <f t="shared" si="4"/>
        <v>21402.368000000002</v>
      </c>
      <c r="J67">
        <f t="shared" si="5"/>
        <v>14405.44</v>
      </c>
      <c r="K67">
        <f t="shared" si="6"/>
        <v>24695.040000000001</v>
      </c>
      <c r="L67">
        <f t="shared" si="7"/>
        <v>987.80160000000001</v>
      </c>
      <c r="M67">
        <f t="shared" si="8"/>
        <v>25682.8416</v>
      </c>
      <c r="N67">
        <f t="shared" si="9"/>
        <v>1.248</v>
      </c>
    </row>
    <row r="68" spans="1:14" ht="18">
      <c r="A68" s="1"/>
      <c r="B68" s="14">
        <v>47757</v>
      </c>
      <c r="C68" s="1">
        <f t="shared" si="15"/>
        <v>87200</v>
      </c>
      <c r="D68" s="1">
        <v>18</v>
      </c>
      <c r="E68" s="1">
        <f t="shared" ref="E68:E131" si="16">(C68*(D68/100)+C68)*0.1</f>
        <v>10289.6</v>
      </c>
      <c r="F68" s="1">
        <f t="shared" ref="F68:F131" si="17">(C68*(D68/100)+C68)*0.1</f>
        <v>10289.6</v>
      </c>
      <c r="G68" s="1">
        <f t="shared" ref="G68:G131" si="18">E68+F68</f>
        <v>20579.2</v>
      </c>
      <c r="H68" s="1">
        <f t="shared" ref="H68:H131" si="19">G68*0.04</f>
        <v>823.16800000000001</v>
      </c>
      <c r="I68" s="1">
        <f t="shared" ref="I68:I131" si="20">G68+H68</f>
        <v>21402.368000000002</v>
      </c>
      <c r="J68">
        <f t="shared" ref="J68:J131" si="21">(C68*(D68/100)+C68)*0.14</f>
        <v>14405.44</v>
      </c>
      <c r="K68">
        <f t="shared" ref="K68:K131" si="22">E68+J68</f>
        <v>24695.040000000001</v>
      </c>
      <c r="L68">
        <f t="shared" ref="L68:L131" si="23">K68*0.04</f>
        <v>987.80160000000001</v>
      </c>
      <c r="M68">
        <f t="shared" ref="M68:M131" si="24">K68+L68</f>
        <v>25682.8416</v>
      </c>
      <c r="N68">
        <f t="shared" ref="N68:N131" si="25">M68/G68</f>
        <v>1.248</v>
      </c>
    </row>
    <row r="69" spans="1:14" ht="18">
      <c r="A69" s="1"/>
      <c r="B69" s="14">
        <v>47788</v>
      </c>
      <c r="C69" s="1">
        <f t="shared" si="15"/>
        <v>87200</v>
      </c>
      <c r="D69" s="1">
        <v>18</v>
      </c>
      <c r="E69" s="1">
        <f t="shared" si="16"/>
        <v>10289.6</v>
      </c>
      <c r="F69" s="1">
        <f t="shared" si="17"/>
        <v>10289.6</v>
      </c>
      <c r="G69" s="1">
        <f t="shared" si="18"/>
        <v>20579.2</v>
      </c>
      <c r="H69" s="1">
        <f t="shared" si="19"/>
        <v>823.16800000000001</v>
      </c>
      <c r="I69" s="1">
        <f t="shared" si="20"/>
        <v>21402.368000000002</v>
      </c>
      <c r="J69">
        <f t="shared" si="21"/>
        <v>14405.44</v>
      </c>
      <c r="K69">
        <f t="shared" si="22"/>
        <v>24695.040000000001</v>
      </c>
      <c r="L69">
        <f t="shared" si="23"/>
        <v>987.80160000000001</v>
      </c>
      <c r="M69">
        <f t="shared" si="24"/>
        <v>25682.8416</v>
      </c>
      <c r="N69">
        <f t="shared" si="25"/>
        <v>1.248</v>
      </c>
    </row>
    <row r="70" spans="1:14" ht="18">
      <c r="A70" s="1"/>
      <c r="B70" s="14">
        <v>47818</v>
      </c>
      <c r="C70" s="1">
        <f t="shared" si="15"/>
        <v>87200</v>
      </c>
      <c r="D70" s="1">
        <v>18</v>
      </c>
      <c r="E70" s="1">
        <f t="shared" si="16"/>
        <v>10289.6</v>
      </c>
      <c r="F70" s="1">
        <f t="shared" si="17"/>
        <v>10289.6</v>
      </c>
      <c r="G70" s="1">
        <f t="shared" si="18"/>
        <v>20579.2</v>
      </c>
      <c r="H70" s="1">
        <f t="shared" si="19"/>
        <v>823.16800000000001</v>
      </c>
      <c r="I70" s="1">
        <f t="shared" si="20"/>
        <v>21402.368000000002</v>
      </c>
      <c r="J70">
        <f t="shared" si="21"/>
        <v>14405.44</v>
      </c>
      <c r="K70">
        <f t="shared" si="22"/>
        <v>24695.040000000001</v>
      </c>
      <c r="L70">
        <f t="shared" si="23"/>
        <v>987.80160000000001</v>
      </c>
      <c r="M70">
        <f t="shared" si="24"/>
        <v>25682.8416</v>
      </c>
      <c r="N70">
        <f t="shared" si="25"/>
        <v>1.248</v>
      </c>
    </row>
    <row r="71" spans="1:14" ht="18">
      <c r="A71" s="1"/>
      <c r="B71" s="14">
        <v>47849</v>
      </c>
      <c r="C71" s="1">
        <f>ROUND($C$70*1.03,-2)</f>
        <v>89800</v>
      </c>
      <c r="D71" s="1">
        <v>20</v>
      </c>
      <c r="E71" s="1">
        <f t="shared" si="16"/>
        <v>10776</v>
      </c>
      <c r="F71" s="1">
        <f t="shared" si="17"/>
        <v>10776</v>
      </c>
      <c r="G71" s="1">
        <f t="shared" si="18"/>
        <v>21552</v>
      </c>
      <c r="H71" s="1">
        <f t="shared" si="19"/>
        <v>862.08</v>
      </c>
      <c r="I71" s="1">
        <f t="shared" si="20"/>
        <v>22414.080000000002</v>
      </c>
      <c r="J71">
        <f t="shared" si="21"/>
        <v>15086.400000000001</v>
      </c>
      <c r="K71">
        <f t="shared" si="22"/>
        <v>25862.400000000001</v>
      </c>
      <c r="L71">
        <f t="shared" si="23"/>
        <v>1034.4960000000001</v>
      </c>
      <c r="M71">
        <f t="shared" si="24"/>
        <v>26896.896000000001</v>
      </c>
      <c r="N71">
        <f t="shared" si="25"/>
        <v>1.248</v>
      </c>
    </row>
    <row r="72" spans="1:14" ht="18">
      <c r="A72" s="1"/>
      <c r="B72" s="14">
        <v>47880</v>
      </c>
      <c r="C72" s="1">
        <f t="shared" ref="C72:C82" si="26">ROUND($C$70*1.03,-2)</f>
        <v>89800</v>
      </c>
      <c r="D72" s="1">
        <v>20</v>
      </c>
      <c r="E72" s="1">
        <f t="shared" si="16"/>
        <v>10776</v>
      </c>
      <c r="F72" s="1">
        <f t="shared" si="17"/>
        <v>10776</v>
      </c>
      <c r="G72" s="1">
        <f t="shared" si="18"/>
        <v>21552</v>
      </c>
      <c r="H72" s="1">
        <f t="shared" si="19"/>
        <v>862.08</v>
      </c>
      <c r="I72" s="1">
        <f t="shared" si="20"/>
        <v>22414.080000000002</v>
      </c>
      <c r="J72">
        <f t="shared" si="21"/>
        <v>15086.400000000001</v>
      </c>
      <c r="K72">
        <f t="shared" si="22"/>
        <v>25862.400000000001</v>
      </c>
      <c r="L72">
        <f t="shared" si="23"/>
        <v>1034.4960000000001</v>
      </c>
      <c r="M72">
        <f t="shared" si="24"/>
        <v>26896.896000000001</v>
      </c>
      <c r="N72">
        <f t="shared" si="25"/>
        <v>1.248</v>
      </c>
    </row>
    <row r="73" spans="1:14" ht="18">
      <c r="A73" s="1"/>
      <c r="B73" s="14">
        <v>47908</v>
      </c>
      <c r="C73" s="1">
        <f t="shared" si="26"/>
        <v>89800</v>
      </c>
      <c r="D73" s="1">
        <v>20</v>
      </c>
      <c r="E73" s="1">
        <f t="shared" si="16"/>
        <v>10776</v>
      </c>
      <c r="F73" s="1">
        <f t="shared" si="17"/>
        <v>10776</v>
      </c>
      <c r="G73" s="1">
        <f t="shared" si="18"/>
        <v>21552</v>
      </c>
      <c r="H73" s="1">
        <f t="shared" si="19"/>
        <v>862.08</v>
      </c>
      <c r="I73" s="1">
        <f t="shared" si="20"/>
        <v>22414.080000000002</v>
      </c>
      <c r="J73">
        <f t="shared" si="21"/>
        <v>15086.400000000001</v>
      </c>
      <c r="K73">
        <f t="shared" si="22"/>
        <v>25862.400000000001</v>
      </c>
      <c r="L73">
        <f t="shared" si="23"/>
        <v>1034.4960000000001</v>
      </c>
      <c r="M73">
        <f t="shared" si="24"/>
        <v>26896.896000000001</v>
      </c>
      <c r="N73">
        <f t="shared" si="25"/>
        <v>1.248</v>
      </c>
    </row>
    <row r="74" spans="1:14" ht="18">
      <c r="A74" s="1"/>
      <c r="B74" s="14">
        <v>47939</v>
      </c>
      <c r="C74" s="1">
        <f t="shared" si="26"/>
        <v>89800</v>
      </c>
      <c r="D74" s="1">
        <v>20</v>
      </c>
      <c r="E74" s="1">
        <f t="shared" si="16"/>
        <v>10776</v>
      </c>
      <c r="F74" s="1">
        <f t="shared" si="17"/>
        <v>10776</v>
      </c>
      <c r="G74" s="1">
        <f t="shared" si="18"/>
        <v>21552</v>
      </c>
      <c r="H74" s="1">
        <f t="shared" si="19"/>
        <v>862.08</v>
      </c>
      <c r="I74" s="1">
        <f t="shared" si="20"/>
        <v>22414.080000000002</v>
      </c>
      <c r="J74">
        <f t="shared" si="21"/>
        <v>15086.400000000001</v>
      </c>
      <c r="K74">
        <f t="shared" si="22"/>
        <v>25862.400000000001</v>
      </c>
      <c r="L74">
        <f t="shared" si="23"/>
        <v>1034.4960000000001</v>
      </c>
      <c r="M74">
        <f t="shared" si="24"/>
        <v>26896.896000000001</v>
      </c>
      <c r="N74">
        <f t="shared" si="25"/>
        <v>1.248</v>
      </c>
    </row>
    <row r="75" spans="1:14" ht="18">
      <c r="A75" s="1"/>
      <c r="B75" s="14">
        <v>47969</v>
      </c>
      <c r="C75" s="1">
        <f t="shared" si="26"/>
        <v>89800</v>
      </c>
      <c r="D75" s="1">
        <v>20</v>
      </c>
      <c r="E75" s="1">
        <f t="shared" si="16"/>
        <v>10776</v>
      </c>
      <c r="F75" s="1">
        <f t="shared" si="17"/>
        <v>10776</v>
      </c>
      <c r="G75" s="1">
        <f t="shared" si="18"/>
        <v>21552</v>
      </c>
      <c r="H75" s="1">
        <f t="shared" si="19"/>
        <v>862.08</v>
      </c>
      <c r="I75" s="1">
        <f t="shared" si="20"/>
        <v>22414.080000000002</v>
      </c>
      <c r="J75">
        <f t="shared" si="21"/>
        <v>15086.400000000001</v>
      </c>
      <c r="K75">
        <f t="shared" si="22"/>
        <v>25862.400000000001</v>
      </c>
      <c r="L75">
        <f t="shared" si="23"/>
        <v>1034.4960000000001</v>
      </c>
      <c r="M75">
        <f t="shared" si="24"/>
        <v>26896.896000000001</v>
      </c>
      <c r="N75">
        <f t="shared" si="25"/>
        <v>1.248</v>
      </c>
    </row>
    <row r="76" spans="1:14" ht="18">
      <c r="A76" s="1"/>
      <c r="B76" s="14">
        <v>48000</v>
      </c>
      <c r="C76" s="1">
        <f t="shared" si="26"/>
        <v>89800</v>
      </c>
      <c r="D76" s="1">
        <v>20</v>
      </c>
      <c r="E76" s="1">
        <f t="shared" si="16"/>
        <v>10776</v>
      </c>
      <c r="F76" s="1">
        <f t="shared" si="17"/>
        <v>10776</v>
      </c>
      <c r="G76" s="1">
        <f t="shared" si="18"/>
        <v>21552</v>
      </c>
      <c r="H76" s="1">
        <f t="shared" si="19"/>
        <v>862.08</v>
      </c>
      <c r="I76" s="1">
        <f t="shared" si="20"/>
        <v>22414.080000000002</v>
      </c>
      <c r="J76">
        <f t="shared" si="21"/>
        <v>15086.400000000001</v>
      </c>
      <c r="K76">
        <f t="shared" si="22"/>
        <v>25862.400000000001</v>
      </c>
      <c r="L76">
        <f t="shared" si="23"/>
        <v>1034.4960000000001</v>
      </c>
      <c r="M76">
        <f t="shared" si="24"/>
        <v>26896.896000000001</v>
      </c>
      <c r="N76">
        <f t="shared" si="25"/>
        <v>1.248</v>
      </c>
    </row>
    <row r="77" spans="1:14" ht="18">
      <c r="A77" s="1"/>
      <c r="B77" s="14">
        <v>48030</v>
      </c>
      <c r="C77" s="1">
        <f t="shared" si="26"/>
        <v>89800</v>
      </c>
      <c r="D77" s="1">
        <v>22</v>
      </c>
      <c r="E77" s="1">
        <f t="shared" si="16"/>
        <v>10955.6</v>
      </c>
      <c r="F77" s="1">
        <f t="shared" si="17"/>
        <v>10955.6</v>
      </c>
      <c r="G77" s="1">
        <f t="shared" si="18"/>
        <v>21911.200000000001</v>
      </c>
      <c r="H77" s="1">
        <f t="shared" si="19"/>
        <v>876.44800000000009</v>
      </c>
      <c r="I77" s="1">
        <f t="shared" si="20"/>
        <v>22787.648000000001</v>
      </c>
      <c r="J77">
        <f t="shared" si="21"/>
        <v>15337.840000000002</v>
      </c>
      <c r="K77">
        <f t="shared" si="22"/>
        <v>26293.440000000002</v>
      </c>
      <c r="L77">
        <f t="shared" si="23"/>
        <v>1051.7376000000002</v>
      </c>
      <c r="M77">
        <f t="shared" si="24"/>
        <v>27345.177600000003</v>
      </c>
      <c r="N77">
        <f t="shared" si="25"/>
        <v>1.248</v>
      </c>
    </row>
    <row r="78" spans="1:14" ht="18">
      <c r="A78" s="1"/>
      <c r="B78" s="14">
        <v>48061</v>
      </c>
      <c r="C78" s="1">
        <f t="shared" si="26"/>
        <v>89800</v>
      </c>
      <c r="D78" s="1">
        <v>22</v>
      </c>
      <c r="E78" s="1">
        <f t="shared" si="16"/>
        <v>10955.6</v>
      </c>
      <c r="F78" s="1">
        <f t="shared" si="17"/>
        <v>10955.6</v>
      </c>
      <c r="G78" s="1">
        <f t="shared" si="18"/>
        <v>21911.200000000001</v>
      </c>
      <c r="H78" s="1">
        <f t="shared" si="19"/>
        <v>876.44800000000009</v>
      </c>
      <c r="I78" s="1">
        <f t="shared" si="20"/>
        <v>22787.648000000001</v>
      </c>
      <c r="J78">
        <f t="shared" si="21"/>
        <v>15337.840000000002</v>
      </c>
      <c r="K78">
        <f t="shared" si="22"/>
        <v>26293.440000000002</v>
      </c>
      <c r="L78">
        <f t="shared" si="23"/>
        <v>1051.7376000000002</v>
      </c>
      <c r="M78">
        <f t="shared" si="24"/>
        <v>27345.177600000003</v>
      </c>
      <c r="N78">
        <f t="shared" si="25"/>
        <v>1.248</v>
      </c>
    </row>
    <row r="79" spans="1:14" ht="18">
      <c r="A79" s="1"/>
      <c r="B79" s="14">
        <v>48092</v>
      </c>
      <c r="C79" s="1">
        <f t="shared" si="26"/>
        <v>89800</v>
      </c>
      <c r="D79" s="1">
        <v>22</v>
      </c>
      <c r="E79" s="1">
        <f t="shared" si="16"/>
        <v>10955.6</v>
      </c>
      <c r="F79" s="1">
        <f t="shared" si="17"/>
        <v>10955.6</v>
      </c>
      <c r="G79" s="1">
        <f t="shared" si="18"/>
        <v>21911.200000000001</v>
      </c>
      <c r="H79" s="1">
        <f t="shared" si="19"/>
        <v>876.44800000000009</v>
      </c>
      <c r="I79" s="1">
        <f t="shared" si="20"/>
        <v>22787.648000000001</v>
      </c>
      <c r="J79">
        <f t="shared" si="21"/>
        <v>15337.840000000002</v>
      </c>
      <c r="K79">
        <f t="shared" si="22"/>
        <v>26293.440000000002</v>
      </c>
      <c r="L79">
        <f t="shared" si="23"/>
        <v>1051.7376000000002</v>
      </c>
      <c r="M79">
        <f t="shared" si="24"/>
        <v>27345.177600000003</v>
      </c>
      <c r="N79">
        <f t="shared" si="25"/>
        <v>1.248</v>
      </c>
    </row>
    <row r="80" spans="1:14" ht="18">
      <c r="A80" s="1"/>
      <c r="B80" s="14">
        <v>48122</v>
      </c>
      <c r="C80" s="1">
        <f t="shared" si="26"/>
        <v>89800</v>
      </c>
      <c r="D80" s="1">
        <v>22</v>
      </c>
      <c r="E80" s="1">
        <f t="shared" si="16"/>
        <v>10955.6</v>
      </c>
      <c r="F80" s="1">
        <f t="shared" si="17"/>
        <v>10955.6</v>
      </c>
      <c r="G80" s="1">
        <f t="shared" si="18"/>
        <v>21911.200000000001</v>
      </c>
      <c r="H80" s="1">
        <f t="shared" si="19"/>
        <v>876.44800000000009</v>
      </c>
      <c r="I80" s="1">
        <f t="shared" si="20"/>
        <v>22787.648000000001</v>
      </c>
      <c r="J80">
        <f t="shared" si="21"/>
        <v>15337.840000000002</v>
      </c>
      <c r="K80">
        <f t="shared" si="22"/>
        <v>26293.440000000002</v>
      </c>
      <c r="L80">
        <f t="shared" si="23"/>
        <v>1051.7376000000002</v>
      </c>
      <c r="M80">
        <f t="shared" si="24"/>
        <v>27345.177600000003</v>
      </c>
      <c r="N80">
        <f t="shared" si="25"/>
        <v>1.248</v>
      </c>
    </row>
    <row r="81" spans="1:14" ht="18">
      <c r="A81" s="1"/>
      <c r="B81" s="14">
        <v>48153</v>
      </c>
      <c r="C81" s="1">
        <f t="shared" si="26"/>
        <v>89800</v>
      </c>
      <c r="D81" s="1">
        <v>22</v>
      </c>
      <c r="E81" s="1">
        <f t="shared" si="16"/>
        <v>10955.6</v>
      </c>
      <c r="F81" s="1">
        <f t="shared" si="17"/>
        <v>10955.6</v>
      </c>
      <c r="G81" s="1">
        <f t="shared" si="18"/>
        <v>21911.200000000001</v>
      </c>
      <c r="H81" s="1">
        <f t="shared" si="19"/>
        <v>876.44800000000009</v>
      </c>
      <c r="I81" s="1">
        <f t="shared" si="20"/>
        <v>22787.648000000001</v>
      </c>
      <c r="J81">
        <f t="shared" si="21"/>
        <v>15337.840000000002</v>
      </c>
      <c r="K81">
        <f t="shared" si="22"/>
        <v>26293.440000000002</v>
      </c>
      <c r="L81">
        <f t="shared" si="23"/>
        <v>1051.7376000000002</v>
      </c>
      <c r="M81">
        <f t="shared" si="24"/>
        <v>27345.177600000003</v>
      </c>
      <c r="N81">
        <f t="shared" si="25"/>
        <v>1.248</v>
      </c>
    </row>
    <row r="82" spans="1:14" ht="18">
      <c r="A82" s="1"/>
      <c r="B82" s="14">
        <v>48183</v>
      </c>
      <c r="C82" s="1">
        <f t="shared" si="26"/>
        <v>89800</v>
      </c>
      <c r="D82" s="1">
        <v>22</v>
      </c>
      <c r="E82" s="1">
        <f t="shared" si="16"/>
        <v>10955.6</v>
      </c>
      <c r="F82" s="1">
        <f t="shared" si="17"/>
        <v>10955.6</v>
      </c>
      <c r="G82" s="1">
        <f t="shared" si="18"/>
        <v>21911.200000000001</v>
      </c>
      <c r="H82" s="1">
        <f t="shared" si="19"/>
        <v>876.44800000000009</v>
      </c>
      <c r="I82" s="1">
        <f t="shared" si="20"/>
        <v>22787.648000000001</v>
      </c>
      <c r="J82">
        <f t="shared" si="21"/>
        <v>15337.840000000002</v>
      </c>
      <c r="K82">
        <f t="shared" si="22"/>
        <v>26293.440000000002</v>
      </c>
      <c r="L82">
        <f t="shared" si="23"/>
        <v>1051.7376000000002</v>
      </c>
      <c r="M82">
        <f t="shared" si="24"/>
        <v>27345.177600000003</v>
      </c>
      <c r="N82">
        <f t="shared" si="25"/>
        <v>1.248</v>
      </c>
    </row>
    <row r="83" spans="1:14" ht="18">
      <c r="A83" s="1"/>
      <c r="B83" s="14">
        <v>48214</v>
      </c>
      <c r="C83" s="1">
        <f>ROUND($C$82*1.03,-2)</f>
        <v>92500</v>
      </c>
      <c r="D83" s="1">
        <v>24</v>
      </c>
      <c r="E83" s="1">
        <f t="shared" si="16"/>
        <v>11470</v>
      </c>
      <c r="F83" s="1">
        <f t="shared" si="17"/>
        <v>11470</v>
      </c>
      <c r="G83" s="1">
        <f t="shared" si="18"/>
        <v>22940</v>
      </c>
      <c r="H83" s="1">
        <f t="shared" si="19"/>
        <v>917.6</v>
      </c>
      <c r="I83" s="1">
        <f t="shared" si="20"/>
        <v>23857.599999999999</v>
      </c>
      <c r="J83">
        <f t="shared" si="21"/>
        <v>16058.000000000002</v>
      </c>
      <c r="K83">
        <f t="shared" si="22"/>
        <v>27528</v>
      </c>
      <c r="L83">
        <f t="shared" si="23"/>
        <v>1101.1200000000001</v>
      </c>
      <c r="M83">
        <f t="shared" si="24"/>
        <v>28629.119999999999</v>
      </c>
      <c r="N83">
        <f t="shared" si="25"/>
        <v>1.248</v>
      </c>
    </row>
    <row r="84" spans="1:14" ht="18">
      <c r="A84" s="1"/>
      <c r="B84" s="14">
        <v>48245</v>
      </c>
      <c r="C84" s="1">
        <f t="shared" ref="C84:C94" si="27">ROUND($C$82*1.03,-2)</f>
        <v>92500</v>
      </c>
      <c r="D84" s="1">
        <v>24</v>
      </c>
      <c r="E84" s="1">
        <f t="shared" si="16"/>
        <v>11470</v>
      </c>
      <c r="F84" s="1">
        <f t="shared" si="17"/>
        <v>11470</v>
      </c>
      <c r="G84" s="1">
        <f t="shared" si="18"/>
        <v>22940</v>
      </c>
      <c r="H84" s="1">
        <f t="shared" si="19"/>
        <v>917.6</v>
      </c>
      <c r="I84" s="1">
        <f t="shared" si="20"/>
        <v>23857.599999999999</v>
      </c>
      <c r="J84">
        <f t="shared" si="21"/>
        <v>16058.000000000002</v>
      </c>
      <c r="K84">
        <f t="shared" si="22"/>
        <v>27528</v>
      </c>
      <c r="L84">
        <f t="shared" si="23"/>
        <v>1101.1200000000001</v>
      </c>
      <c r="M84">
        <f t="shared" si="24"/>
        <v>28629.119999999999</v>
      </c>
      <c r="N84">
        <f t="shared" si="25"/>
        <v>1.248</v>
      </c>
    </row>
    <row r="85" spans="1:14" ht="18">
      <c r="A85" s="1"/>
      <c r="B85" s="14">
        <v>48274</v>
      </c>
      <c r="C85" s="1">
        <f t="shared" si="27"/>
        <v>92500</v>
      </c>
      <c r="D85" s="1">
        <v>24</v>
      </c>
      <c r="E85" s="1">
        <f t="shared" si="16"/>
        <v>11470</v>
      </c>
      <c r="F85" s="1">
        <f t="shared" si="17"/>
        <v>11470</v>
      </c>
      <c r="G85" s="1">
        <f t="shared" si="18"/>
        <v>22940</v>
      </c>
      <c r="H85" s="1">
        <f t="shared" si="19"/>
        <v>917.6</v>
      </c>
      <c r="I85" s="1">
        <f t="shared" si="20"/>
        <v>23857.599999999999</v>
      </c>
      <c r="J85">
        <f t="shared" si="21"/>
        <v>16058.000000000002</v>
      </c>
      <c r="K85">
        <f t="shared" si="22"/>
        <v>27528</v>
      </c>
      <c r="L85">
        <f t="shared" si="23"/>
        <v>1101.1200000000001</v>
      </c>
      <c r="M85">
        <f t="shared" si="24"/>
        <v>28629.119999999999</v>
      </c>
      <c r="N85">
        <f t="shared" si="25"/>
        <v>1.248</v>
      </c>
    </row>
    <row r="86" spans="1:14" ht="18">
      <c r="A86" s="1"/>
      <c r="B86" s="14">
        <v>48305</v>
      </c>
      <c r="C86" s="1">
        <f t="shared" si="27"/>
        <v>92500</v>
      </c>
      <c r="D86" s="1">
        <v>24</v>
      </c>
      <c r="E86" s="1">
        <f t="shared" si="16"/>
        <v>11470</v>
      </c>
      <c r="F86" s="1">
        <f t="shared" si="17"/>
        <v>11470</v>
      </c>
      <c r="G86" s="1">
        <f t="shared" si="18"/>
        <v>22940</v>
      </c>
      <c r="H86" s="1">
        <f t="shared" si="19"/>
        <v>917.6</v>
      </c>
      <c r="I86" s="1">
        <f t="shared" si="20"/>
        <v>23857.599999999999</v>
      </c>
      <c r="J86">
        <f t="shared" si="21"/>
        <v>16058.000000000002</v>
      </c>
      <c r="K86">
        <f t="shared" si="22"/>
        <v>27528</v>
      </c>
      <c r="L86">
        <f t="shared" si="23"/>
        <v>1101.1200000000001</v>
      </c>
      <c r="M86">
        <f t="shared" si="24"/>
        <v>28629.119999999999</v>
      </c>
      <c r="N86">
        <f t="shared" si="25"/>
        <v>1.248</v>
      </c>
    </row>
    <row r="87" spans="1:14" ht="18">
      <c r="A87" s="1"/>
      <c r="B87" s="14">
        <v>48335</v>
      </c>
      <c r="C87" s="1">
        <f t="shared" si="27"/>
        <v>92500</v>
      </c>
      <c r="D87" s="1">
        <v>24</v>
      </c>
      <c r="E87" s="1">
        <f t="shared" si="16"/>
        <v>11470</v>
      </c>
      <c r="F87" s="1">
        <f t="shared" si="17"/>
        <v>11470</v>
      </c>
      <c r="G87" s="1">
        <f t="shared" si="18"/>
        <v>22940</v>
      </c>
      <c r="H87" s="1">
        <f t="shared" si="19"/>
        <v>917.6</v>
      </c>
      <c r="I87" s="1">
        <f t="shared" si="20"/>
        <v>23857.599999999999</v>
      </c>
      <c r="J87">
        <f t="shared" si="21"/>
        <v>16058.000000000002</v>
      </c>
      <c r="K87">
        <f t="shared" si="22"/>
        <v>27528</v>
      </c>
      <c r="L87">
        <f t="shared" si="23"/>
        <v>1101.1200000000001</v>
      </c>
      <c r="M87">
        <f t="shared" si="24"/>
        <v>28629.119999999999</v>
      </c>
      <c r="N87">
        <f t="shared" si="25"/>
        <v>1.248</v>
      </c>
    </row>
    <row r="88" spans="1:14" ht="18">
      <c r="A88" s="1"/>
      <c r="B88" s="14">
        <v>48366</v>
      </c>
      <c r="C88" s="1">
        <f t="shared" si="27"/>
        <v>92500</v>
      </c>
      <c r="D88" s="1">
        <v>24</v>
      </c>
      <c r="E88" s="1">
        <f t="shared" si="16"/>
        <v>11470</v>
      </c>
      <c r="F88" s="1">
        <f t="shared" si="17"/>
        <v>11470</v>
      </c>
      <c r="G88" s="1">
        <f t="shared" si="18"/>
        <v>22940</v>
      </c>
      <c r="H88" s="1">
        <f t="shared" si="19"/>
        <v>917.6</v>
      </c>
      <c r="I88" s="1">
        <f t="shared" si="20"/>
        <v>23857.599999999999</v>
      </c>
      <c r="J88">
        <f t="shared" si="21"/>
        <v>16058.000000000002</v>
      </c>
      <c r="K88">
        <f t="shared" si="22"/>
        <v>27528</v>
      </c>
      <c r="L88">
        <f t="shared" si="23"/>
        <v>1101.1200000000001</v>
      </c>
      <c r="M88">
        <f t="shared" si="24"/>
        <v>28629.119999999999</v>
      </c>
      <c r="N88">
        <f t="shared" si="25"/>
        <v>1.248</v>
      </c>
    </row>
    <row r="89" spans="1:14" ht="18">
      <c r="A89" s="1"/>
      <c r="B89" s="14">
        <v>48396</v>
      </c>
      <c r="C89" s="1">
        <f t="shared" si="27"/>
        <v>92500</v>
      </c>
      <c r="D89" s="1">
        <v>26</v>
      </c>
      <c r="E89" s="1">
        <f t="shared" si="16"/>
        <v>11655</v>
      </c>
      <c r="F89" s="1">
        <f t="shared" si="17"/>
        <v>11655</v>
      </c>
      <c r="G89" s="1">
        <f t="shared" si="18"/>
        <v>23310</v>
      </c>
      <c r="H89" s="1">
        <f t="shared" si="19"/>
        <v>932.4</v>
      </c>
      <c r="I89" s="1">
        <f t="shared" si="20"/>
        <v>24242.400000000001</v>
      </c>
      <c r="J89">
        <f t="shared" si="21"/>
        <v>16317.000000000002</v>
      </c>
      <c r="K89">
        <f t="shared" si="22"/>
        <v>27972</v>
      </c>
      <c r="L89">
        <f t="shared" si="23"/>
        <v>1118.8800000000001</v>
      </c>
      <c r="M89">
        <f t="shared" si="24"/>
        <v>29090.880000000001</v>
      </c>
      <c r="N89">
        <f t="shared" si="25"/>
        <v>1.248</v>
      </c>
    </row>
    <row r="90" spans="1:14" ht="18">
      <c r="A90" s="1"/>
      <c r="B90" s="14">
        <v>48427</v>
      </c>
      <c r="C90" s="1">
        <f t="shared" si="27"/>
        <v>92500</v>
      </c>
      <c r="D90" s="1">
        <v>26</v>
      </c>
      <c r="E90" s="1">
        <f t="shared" si="16"/>
        <v>11655</v>
      </c>
      <c r="F90" s="1">
        <f t="shared" si="17"/>
        <v>11655</v>
      </c>
      <c r="G90" s="1">
        <f t="shared" si="18"/>
        <v>23310</v>
      </c>
      <c r="H90" s="1">
        <f t="shared" si="19"/>
        <v>932.4</v>
      </c>
      <c r="I90" s="1">
        <f t="shared" si="20"/>
        <v>24242.400000000001</v>
      </c>
      <c r="J90">
        <f t="shared" si="21"/>
        <v>16317.000000000002</v>
      </c>
      <c r="K90">
        <f t="shared" si="22"/>
        <v>27972</v>
      </c>
      <c r="L90">
        <f t="shared" si="23"/>
        <v>1118.8800000000001</v>
      </c>
      <c r="M90">
        <f t="shared" si="24"/>
        <v>29090.880000000001</v>
      </c>
      <c r="N90">
        <f t="shared" si="25"/>
        <v>1.248</v>
      </c>
    </row>
    <row r="91" spans="1:14" ht="18">
      <c r="A91" s="1"/>
      <c r="B91" s="14">
        <v>48458</v>
      </c>
      <c r="C91" s="1">
        <f t="shared" si="27"/>
        <v>92500</v>
      </c>
      <c r="D91" s="1">
        <v>26</v>
      </c>
      <c r="E91" s="1">
        <f t="shared" si="16"/>
        <v>11655</v>
      </c>
      <c r="F91" s="1">
        <f t="shared" si="17"/>
        <v>11655</v>
      </c>
      <c r="G91" s="1">
        <f t="shared" si="18"/>
        <v>23310</v>
      </c>
      <c r="H91" s="1">
        <f t="shared" si="19"/>
        <v>932.4</v>
      </c>
      <c r="I91" s="1">
        <f t="shared" si="20"/>
        <v>24242.400000000001</v>
      </c>
      <c r="J91">
        <f t="shared" si="21"/>
        <v>16317.000000000002</v>
      </c>
      <c r="K91">
        <f t="shared" si="22"/>
        <v>27972</v>
      </c>
      <c r="L91">
        <f t="shared" si="23"/>
        <v>1118.8800000000001</v>
      </c>
      <c r="M91">
        <f t="shared" si="24"/>
        <v>29090.880000000001</v>
      </c>
      <c r="N91">
        <f t="shared" si="25"/>
        <v>1.248</v>
      </c>
    </row>
    <row r="92" spans="1:14" ht="18">
      <c r="A92" s="1"/>
      <c r="B92" s="14">
        <v>48488</v>
      </c>
      <c r="C92" s="1">
        <f t="shared" si="27"/>
        <v>92500</v>
      </c>
      <c r="D92" s="1">
        <v>26</v>
      </c>
      <c r="E92" s="1">
        <f t="shared" si="16"/>
        <v>11655</v>
      </c>
      <c r="F92" s="1">
        <f t="shared" si="17"/>
        <v>11655</v>
      </c>
      <c r="G92" s="1">
        <f t="shared" si="18"/>
        <v>23310</v>
      </c>
      <c r="H92" s="1">
        <f t="shared" si="19"/>
        <v>932.4</v>
      </c>
      <c r="I92" s="1">
        <f t="shared" si="20"/>
        <v>24242.400000000001</v>
      </c>
      <c r="J92">
        <f t="shared" si="21"/>
        <v>16317.000000000002</v>
      </c>
      <c r="K92">
        <f t="shared" si="22"/>
        <v>27972</v>
      </c>
      <c r="L92">
        <f t="shared" si="23"/>
        <v>1118.8800000000001</v>
      </c>
      <c r="M92">
        <f t="shared" si="24"/>
        <v>29090.880000000001</v>
      </c>
      <c r="N92">
        <f t="shared" si="25"/>
        <v>1.248</v>
      </c>
    </row>
    <row r="93" spans="1:14" ht="18">
      <c r="A93" s="1"/>
      <c r="B93" s="14">
        <v>48519</v>
      </c>
      <c r="C93" s="1">
        <f t="shared" si="27"/>
        <v>92500</v>
      </c>
      <c r="D93" s="1">
        <v>26</v>
      </c>
      <c r="E93" s="1">
        <f t="shared" si="16"/>
        <v>11655</v>
      </c>
      <c r="F93" s="1">
        <f t="shared" si="17"/>
        <v>11655</v>
      </c>
      <c r="G93" s="1">
        <f t="shared" si="18"/>
        <v>23310</v>
      </c>
      <c r="H93" s="1">
        <f t="shared" si="19"/>
        <v>932.4</v>
      </c>
      <c r="I93" s="1">
        <f t="shared" si="20"/>
        <v>24242.400000000001</v>
      </c>
      <c r="J93">
        <f t="shared" si="21"/>
        <v>16317.000000000002</v>
      </c>
      <c r="K93">
        <f t="shared" si="22"/>
        <v>27972</v>
      </c>
      <c r="L93">
        <f t="shared" si="23"/>
        <v>1118.8800000000001</v>
      </c>
      <c r="M93">
        <f t="shared" si="24"/>
        <v>29090.880000000001</v>
      </c>
      <c r="N93">
        <f t="shared" si="25"/>
        <v>1.248</v>
      </c>
    </row>
    <row r="94" spans="1:14" ht="18">
      <c r="A94" s="1"/>
      <c r="B94" s="14">
        <v>48549</v>
      </c>
      <c r="C94" s="1">
        <f t="shared" si="27"/>
        <v>92500</v>
      </c>
      <c r="D94" s="1">
        <v>26</v>
      </c>
      <c r="E94" s="1">
        <f t="shared" si="16"/>
        <v>11655</v>
      </c>
      <c r="F94" s="1">
        <f t="shared" si="17"/>
        <v>11655</v>
      </c>
      <c r="G94" s="1">
        <f t="shared" si="18"/>
        <v>23310</v>
      </c>
      <c r="H94" s="1">
        <f t="shared" si="19"/>
        <v>932.4</v>
      </c>
      <c r="I94" s="1">
        <f t="shared" si="20"/>
        <v>24242.400000000001</v>
      </c>
      <c r="J94">
        <f t="shared" si="21"/>
        <v>16317.000000000002</v>
      </c>
      <c r="K94">
        <f t="shared" si="22"/>
        <v>27972</v>
      </c>
      <c r="L94">
        <f t="shared" si="23"/>
        <v>1118.8800000000001</v>
      </c>
      <c r="M94">
        <f t="shared" si="24"/>
        <v>29090.880000000001</v>
      </c>
      <c r="N94">
        <f t="shared" si="25"/>
        <v>1.248</v>
      </c>
    </row>
    <row r="95" spans="1:14" ht="18">
      <c r="A95" s="1"/>
      <c r="B95" s="14">
        <v>48580</v>
      </c>
      <c r="C95" s="1">
        <f>ROUND($C$94*1.03,-2)</f>
        <v>95300</v>
      </c>
      <c r="D95" s="1">
        <v>28</v>
      </c>
      <c r="E95" s="1">
        <f t="shared" si="16"/>
        <v>12198.400000000001</v>
      </c>
      <c r="F95" s="1">
        <f t="shared" si="17"/>
        <v>12198.400000000001</v>
      </c>
      <c r="G95" s="1">
        <f t="shared" si="18"/>
        <v>24396.800000000003</v>
      </c>
      <c r="H95" s="1">
        <f t="shared" si="19"/>
        <v>975.87200000000018</v>
      </c>
      <c r="I95" s="1">
        <f t="shared" si="20"/>
        <v>25372.672000000002</v>
      </c>
      <c r="J95">
        <f t="shared" si="21"/>
        <v>17077.760000000002</v>
      </c>
      <c r="K95">
        <f t="shared" si="22"/>
        <v>29276.160000000003</v>
      </c>
      <c r="L95">
        <f t="shared" si="23"/>
        <v>1171.0464000000002</v>
      </c>
      <c r="M95">
        <f t="shared" si="24"/>
        <v>30447.206400000003</v>
      </c>
      <c r="N95">
        <f t="shared" si="25"/>
        <v>1.248</v>
      </c>
    </row>
    <row r="96" spans="1:14" ht="18">
      <c r="A96" s="1"/>
      <c r="B96" s="14">
        <v>48611</v>
      </c>
      <c r="C96" s="1">
        <f t="shared" ref="C96:C106" si="28">ROUND($C$94*1.03,-2)</f>
        <v>95300</v>
      </c>
      <c r="D96" s="1">
        <v>28</v>
      </c>
      <c r="E96" s="1">
        <f t="shared" si="16"/>
        <v>12198.400000000001</v>
      </c>
      <c r="F96" s="1">
        <f t="shared" si="17"/>
        <v>12198.400000000001</v>
      </c>
      <c r="G96" s="1">
        <f t="shared" si="18"/>
        <v>24396.800000000003</v>
      </c>
      <c r="H96" s="1">
        <f t="shared" si="19"/>
        <v>975.87200000000018</v>
      </c>
      <c r="I96" s="1">
        <f t="shared" si="20"/>
        <v>25372.672000000002</v>
      </c>
      <c r="J96">
        <f t="shared" si="21"/>
        <v>17077.760000000002</v>
      </c>
      <c r="K96">
        <f t="shared" si="22"/>
        <v>29276.160000000003</v>
      </c>
      <c r="L96">
        <f t="shared" si="23"/>
        <v>1171.0464000000002</v>
      </c>
      <c r="M96">
        <f t="shared" si="24"/>
        <v>30447.206400000003</v>
      </c>
      <c r="N96">
        <f t="shared" si="25"/>
        <v>1.248</v>
      </c>
    </row>
    <row r="97" spans="1:14" ht="18">
      <c r="A97" s="1"/>
      <c r="B97" s="14">
        <v>48639</v>
      </c>
      <c r="C97" s="1">
        <f t="shared" si="28"/>
        <v>95300</v>
      </c>
      <c r="D97" s="1">
        <v>28</v>
      </c>
      <c r="E97" s="1">
        <f t="shared" si="16"/>
        <v>12198.400000000001</v>
      </c>
      <c r="F97" s="1">
        <f t="shared" si="17"/>
        <v>12198.400000000001</v>
      </c>
      <c r="G97" s="1">
        <f t="shared" si="18"/>
        <v>24396.800000000003</v>
      </c>
      <c r="H97" s="1">
        <f t="shared" si="19"/>
        <v>975.87200000000018</v>
      </c>
      <c r="I97" s="1">
        <f t="shared" si="20"/>
        <v>25372.672000000002</v>
      </c>
      <c r="J97">
        <f t="shared" si="21"/>
        <v>17077.760000000002</v>
      </c>
      <c r="K97">
        <f t="shared" si="22"/>
        <v>29276.160000000003</v>
      </c>
      <c r="L97">
        <f t="shared" si="23"/>
        <v>1171.0464000000002</v>
      </c>
      <c r="M97">
        <f t="shared" si="24"/>
        <v>30447.206400000003</v>
      </c>
      <c r="N97">
        <f t="shared" si="25"/>
        <v>1.248</v>
      </c>
    </row>
    <row r="98" spans="1:14" ht="18">
      <c r="A98" s="1"/>
      <c r="B98" s="14">
        <v>48670</v>
      </c>
      <c r="C98" s="1">
        <f t="shared" si="28"/>
        <v>95300</v>
      </c>
      <c r="D98" s="1">
        <v>28</v>
      </c>
      <c r="E98" s="1">
        <f t="shared" si="16"/>
        <v>12198.400000000001</v>
      </c>
      <c r="F98" s="1">
        <f t="shared" si="17"/>
        <v>12198.400000000001</v>
      </c>
      <c r="G98" s="1">
        <f t="shared" si="18"/>
        <v>24396.800000000003</v>
      </c>
      <c r="H98" s="1">
        <f t="shared" si="19"/>
        <v>975.87200000000018</v>
      </c>
      <c r="I98" s="1">
        <f t="shared" si="20"/>
        <v>25372.672000000002</v>
      </c>
      <c r="J98">
        <f t="shared" si="21"/>
        <v>17077.760000000002</v>
      </c>
      <c r="K98">
        <f t="shared" si="22"/>
        <v>29276.160000000003</v>
      </c>
      <c r="L98">
        <f t="shared" si="23"/>
        <v>1171.0464000000002</v>
      </c>
      <c r="M98">
        <f t="shared" si="24"/>
        <v>30447.206400000003</v>
      </c>
      <c r="N98">
        <f t="shared" si="25"/>
        <v>1.248</v>
      </c>
    </row>
    <row r="99" spans="1:14" ht="18">
      <c r="A99" s="1"/>
      <c r="B99" s="14">
        <v>48700</v>
      </c>
      <c r="C99" s="1">
        <f t="shared" si="28"/>
        <v>95300</v>
      </c>
      <c r="D99" s="1">
        <v>28</v>
      </c>
      <c r="E99" s="1">
        <f t="shared" si="16"/>
        <v>12198.400000000001</v>
      </c>
      <c r="F99" s="1">
        <f t="shared" si="17"/>
        <v>12198.400000000001</v>
      </c>
      <c r="G99" s="1">
        <f t="shared" si="18"/>
        <v>24396.800000000003</v>
      </c>
      <c r="H99" s="1">
        <f t="shared" si="19"/>
        <v>975.87200000000018</v>
      </c>
      <c r="I99" s="1">
        <f t="shared" si="20"/>
        <v>25372.672000000002</v>
      </c>
      <c r="J99">
        <f t="shared" si="21"/>
        <v>17077.760000000002</v>
      </c>
      <c r="K99">
        <f t="shared" si="22"/>
        <v>29276.160000000003</v>
      </c>
      <c r="L99">
        <f t="shared" si="23"/>
        <v>1171.0464000000002</v>
      </c>
      <c r="M99">
        <f t="shared" si="24"/>
        <v>30447.206400000003</v>
      </c>
      <c r="N99">
        <f t="shared" si="25"/>
        <v>1.248</v>
      </c>
    </row>
    <row r="100" spans="1:14" ht="18">
      <c r="A100" s="1"/>
      <c r="B100" s="14">
        <v>48731</v>
      </c>
      <c r="C100" s="1">
        <f t="shared" si="28"/>
        <v>95300</v>
      </c>
      <c r="D100" s="1">
        <v>28</v>
      </c>
      <c r="E100" s="1">
        <f t="shared" si="16"/>
        <v>12198.400000000001</v>
      </c>
      <c r="F100" s="1">
        <f t="shared" si="17"/>
        <v>12198.400000000001</v>
      </c>
      <c r="G100" s="1">
        <f t="shared" si="18"/>
        <v>24396.800000000003</v>
      </c>
      <c r="H100" s="1">
        <f t="shared" si="19"/>
        <v>975.87200000000018</v>
      </c>
      <c r="I100" s="1">
        <f t="shared" si="20"/>
        <v>25372.672000000002</v>
      </c>
      <c r="J100">
        <f t="shared" si="21"/>
        <v>17077.760000000002</v>
      </c>
      <c r="K100">
        <f t="shared" si="22"/>
        <v>29276.160000000003</v>
      </c>
      <c r="L100">
        <f t="shared" si="23"/>
        <v>1171.0464000000002</v>
      </c>
      <c r="M100">
        <f t="shared" si="24"/>
        <v>30447.206400000003</v>
      </c>
      <c r="N100">
        <f t="shared" si="25"/>
        <v>1.248</v>
      </c>
    </row>
    <row r="101" spans="1:14" ht="18">
      <c r="A101" s="1"/>
      <c r="B101" s="14">
        <v>48761</v>
      </c>
      <c r="C101" s="1">
        <f t="shared" si="28"/>
        <v>95300</v>
      </c>
      <c r="D101" s="1">
        <v>30</v>
      </c>
      <c r="E101" s="1">
        <f t="shared" si="16"/>
        <v>12389</v>
      </c>
      <c r="F101" s="1">
        <f t="shared" si="17"/>
        <v>12389</v>
      </c>
      <c r="G101" s="1">
        <f t="shared" si="18"/>
        <v>24778</v>
      </c>
      <c r="H101" s="1">
        <f t="shared" si="19"/>
        <v>991.12</v>
      </c>
      <c r="I101" s="1">
        <f t="shared" si="20"/>
        <v>25769.119999999999</v>
      </c>
      <c r="J101">
        <f t="shared" si="21"/>
        <v>17344.600000000002</v>
      </c>
      <c r="K101">
        <f t="shared" si="22"/>
        <v>29733.600000000002</v>
      </c>
      <c r="L101">
        <f t="shared" si="23"/>
        <v>1189.3440000000001</v>
      </c>
      <c r="M101">
        <f t="shared" si="24"/>
        <v>30922.944000000003</v>
      </c>
      <c r="N101">
        <f t="shared" si="25"/>
        <v>1.2480000000000002</v>
      </c>
    </row>
    <row r="102" spans="1:14" ht="18">
      <c r="A102" s="1"/>
      <c r="B102" s="14">
        <v>48792</v>
      </c>
      <c r="C102" s="1">
        <f t="shared" si="28"/>
        <v>95300</v>
      </c>
      <c r="D102" s="1">
        <v>30</v>
      </c>
      <c r="E102" s="1">
        <f t="shared" si="16"/>
        <v>12389</v>
      </c>
      <c r="F102" s="1">
        <f t="shared" si="17"/>
        <v>12389</v>
      </c>
      <c r="G102" s="1">
        <f t="shared" si="18"/>
        <v>24778</v>
      </c>
      <c r="H102" s="1">
        <f t="shared" si="19"/>
        <v>991.12</v>
      </c>
      <c r="I102" s="1">
        <f t="shared" si="20"/>
        <v>25769.119999999999</v>
      </c>
      <c r="J102">
        <f t="shared" si="21"/>
        <v>17344.600000000002</v>
      </c>
      <c r="K102">
        <f t="shared" si="22"/>
        <v>29733.600000000002</v>
      </c>
      <c r="L102">
        <f t="shared" si="23"/>
        <v>1189.3440000000001</v>
      </c>
      <c r="M102">
        <f t="shared" si="24"/>
        <v>30922.944000000003</v>
      </c>
      <c r="N102">
        <f t="shared" si="25"/>
        <v>1.2480000000000002</v>
      </c>
    </row>
    <row r="103" spans="1:14" ht="18">
      <c r="A103" s="1"/>
      <c r="B103" s="14">
        <v>48823</v>
      </c>
      <c r="C103" s="1">
        <f t="shared" si="28"/>
        <v>95300</v>
      </c>
      <c r="D103" s="1">
        <v>30</v>
      </c>
      <c r="E103" s="1">
        <f t="shared" si="16"/>
        <v>12389</v>
      </c>
      <c r="F103" s="1">
        <f t="shared" si="17"/>
        <v>12389</v>
      </c>
      <c r="G103" s="1">
        <f t="shared" si="18"/>
        <v>24778</v>
      </c>
      <c r="H103" s="1">
        <f t="shared" si="19"/>
        <v>991.12</v>
      </c>
      <c r="I103" s="1">
        <f t="shared" si="20"/>
        <v>25769.119999999999</v>
      </c>
      <c r="J103">
        <f t="shared" si="21"/>
        <v>17344.600000000002</v>
      </c>
      <c r="K103">
        <f t="shared" si="22"/>
        <v>29733.600000000002</v>
      </c>
      <c r="L103">
        <f t="shared" si="23"/>
        <v>1189.3440000000001</v>
      </c>
      <c r="M103">
        <f t="shared" si="24"/>
        <v>30922.944000000003</v>
      </c>
      <c r="N103">
        <f t="shared" si="25"/>
        <v>1.2480000000000002</v>
      </c>
    </row>
    <row r="104" spans="1:14" ht="18">
      <c r="A104" s="1"/>
      <c r="B104" s="14">
        <v>48853</v>
      </c>
      <c r="C104" s="1">
        <f t="shared" si="28"/>
        <v>95300</v>
      </c>
      <c r="D104" s="1">
        <v>30</v>
      </c>
      <c r="E104" s="1">
        <f t="shared" si="16"/>
        <v>12389</v>
      </c>
      <c r="F104" s="1">
        <f t="shared" si="17"/>
        <v>12389</v>
      </c>
      <c r="G104" s="1">
        <f t="shared" si="18"/>
        <v>24778</v>
      </c>
      <c r="H104" s="1">
        <f t="shared" si="19"/>
        <v>991.12</v>
      </c>
      <c r="I104" s="1">
        <f t="shared" si="20"/>
        <v>25769.119999999999</v>
      </c>
      <c r="J104">
        <f t="shared" si="21"/>
        <v>17344.600000000002</v>
      </c>
      <c r="K104">
        <f t="shared" si="22"/>
        <v>29733.600000000002</v>
      </c>
      <c r="L104">
        <f t="shared" si="23"/>
        <v>1189.3440000000001</v>
      </c>
      <c r="M104">
        <f t="shared" si="24"/>
        <v>30922.944000000003</v>
      </c>
      <c r="N104">
        <f t="shared" si="25"/>
        <v>1.2480000000000002</v>
      </c>
    </row>
    <row r="105" spans="1:14" ht="18">
      <c r="A105" s="1"/>
      <c r="B105" s="14">
        <v>48884</v>
      </c>
      <c r="C105" s="1">
        <f t="shared" si="28"/>
        <v>95300</v>
      </c>
      <c r="D105" s="1">
        <v>30</v>
      </c>
      <c r="E105" s="1">
        <f t="shared" si="16"/>
        <v>12389</v>
      </c>
      <c r="F105" s="1">
        <f t="shared" si="17"/>
        <v>12389</v>
      </c>
      <c r="G105" s="1">
        <f t="shared" si="18"/>
        <v>24778</v>
      </c>
      <c r="H105" s="1">
        <f t="shared" si="19"/>
        <v>991.12</v>
      </c>
      <c r="I105" s="1">
        <f t="shared" si="20"/>
        <v>25769.119999999999</v>
      </c>
      <c r="J105">
        <f t="shared" si="21"/>
        <v>17344.600000000002</v>
      </c>
      <c r="K105">
        <f t="shared" si="22"/>
        <v>29733.600000000002</v>
      </c>
      <c r="L105">
        <f t="shared" si="23"/>
        <v>1189.3440000000001</v>
      </c>
      <c r="M105">
        <f t="shared" si="24"/>
        <v>30922.944000000003</v>
      </c>
      <c r="N105">
        <f t="shared" si="25"/>
        <v>1.2480000000000002</v>
      </c>
    </row>
    <row r="106" spans="1:14" ht="18">
      <c r="A106" s="1"/>
      <c r="B106" s="14">
        <v>48914</v>
      </c>
      <c r="C106" s="1">
        <f t="shared" si="28"/>
        <v>95300</v>
      </c>
      <c r="D106" s="1">
        <v>30</v>
      </c>
      <c r="E106" s="1">
        <f t="shared" si="16"/>
        <v>12389</v>
      </c>
      <c r="F106" s="1">
        <f t="shared" si="17"/>
        <v>12389</v>
      </c>
      <c r="G106" s="1">
        <f t="shared" si="18"/>
        <v>24778</v>
      </c>
      <c r="H106" s="1">
        <f t="shared" si="19"/>
        <v>991.12</v>
      </c>
      <c r="I106" s="1">
        <f t="shared" si="20"/>
        <v>25769.119999999999</v>
      </c>
      <c r="J106">
        <f t="shared" si="21"/>
        <v>17344.600000000002</v>
      </c>
      <c r="K106">
        <f t="shared" si="22"/>
        <v>29733.600000000002</v>
      </c>
      <c r="L106">
        <f t="shared" si="23"/>
        <v>1189.3440000000001</v>
      </c>
      <c r="M106">
        <f t="shared" si="24"/>
        <v>30922.944000000003</v>
      </c>
      <c r="N106">
        <f t="shared" si="25"/>
        <v>1.2480000000000002</v>
      </c>
    </row>
    <row r="107" spans="1:14" ht="18">
      <c r="A107" s="1"/>
      <c r="B107" s="14">
        <v>48945</v>
      </c>
      <c r="C107" s="1">
        <f>ROUND($C$106*1.03,-2)</f>
        <v>98200</v>
      </c>
      <c r="D107" s="1">
        <v>32</v>
      </c>
      <c r="E107" s="1">
        <f t="shared" si="16"/>
        <v>12962.400000000001</v>
      </c>
      <c r="F107" s="1">
        <f t="shared" si="17"/>
        <v>12962.400000000001</v>
      </c>
      <c r="G107" s="1">
        <f t="shared" si="18"/>
        <v>25924.800000000003</v>
      </c>
      <c r="H107" s="1">
        <f t="shared" si="19"/>
        <v>1036.9920000000002</v>
      </c>
      <c r="I107" s="1">
        <f t="shared" si="20"/>
        <v>26961.792000000001</v>
      </c>
      <c r="J107">
        <f t="shared" si="21"/>
        <v>18147.36</v>
      </c>
      <c r="K107">
        <f t="shared" si="22"/>
        <v>31109.760000000002</v>
      </c>
      <c r="L107">
        <f t="shared" si="23"/>
        <v>1244.3904</v>
      </c>
      <c r="M107">
        <f t="shared" si="24"/>
        <v>32354.150400000002</v>
      </c>
      <c r="N107">
        <f t="shared" si="25"/>
        <v>1.248</v>
      </c>
    </row>
    <row r="108" spans="1:14" ht="18">
      <c r="A108" s="1"/>
      <c r="B108" s="14">
        <v>48976</v>
      </c>
      <c r="C108" s="1">
        <f t="shared" ref="C108:C118" si="29">ROUND($C$106*1.03,-2)</f>
        <v>98200</v>
      </c>
      <c r="D108" s="1">
        <v>32</v>
      </c>
      <c r="E108" s="1">
        <f t="shared" si="16"/>
        <v>12962.400000000001</v>
      </c>
      <c r="F108" s="1">
        <f t="shared" si="17"/>
        <v>12962.400000000001</v>
      </c>
      <c r="G108" s="1">
        <f t="shared" si="18"/>
        <v>25924.800000000003</v>
      </c>
      <c r="H108" s="1">
        <f t="shared" si="19"/>
        <v>1036.9920000000002</v>
      </c>
      <c r="I108" s="1">
        <f t="shared" si="20"/>
        <v>26961.792000000001</v>
      </c>
      <c r="J108">
        <f t="shared" si="21"/>
        <v>18147.36</v>
      </c>
      <c r="K108">
        <f t="shared" si="22"/>
        <v>31109.760000000002</v>
      </c>
      <c r="L108">
        <f t="shared" si="23"/>
        <v>1244.3904</v>
      </c>
      <c r="M108">
        <f t="shared" si="24"/>
        <v>32354.150400000002</v>
      </c>
      <c r="N108">
        <f t="shared" si="25"/>
        <v>1.248</v>
      </c>
    </row>
    <row r="109" spans="1:14" ht="18">
      <c r="A109" s="1"/>
      <c r="B109" s="14">
        <v>49004</v>
      </c>
      <c r="C109" s="1">
        <f t="shared" si="29"/>
        <v>98200</v>
      </c>
      <c r="D109" s="1">
        <v>32</v>
      </c>
      <c r="E109" s="1">
        <f t="shared" si="16"/>
        <v>12962.400000000001</v>
      </c>
      <c r="F109" s="1">
        <f t="shared" si="17"/>
        <v>12962.400000000001</v>
      </c>
      <c r="G109" s="1">
        <f t="shared" si="18"/>
        <v>25924.800000000003</v>
      </c>
      <c r="H109" s="1">
        <f t="shared" si="19"/>
        <v>1036.9920000000002</v>
      </c>
      <c r="I109" s="1">
        <f t="shared" si="20"/>
        <v>26961.792000000001</v>
      </c>
      <c r="J109">
        <f t="shared" si="21"/>
        <v>18147.36</v>
      </c>
      <c r="K109">
        <f t="shared" si="22"/>
        <v>31109.760000000002</v>
      </c>
      <c r="L109">
        <f t="shared" si="23"/>
        <v>1244.3904</v>
      </c>
      <c r="M109">
        <f t="shared" si="24"/>
        <v>32354.150400000002</v>
      </c>
      <c r="N109">
        <f t="shared" si="25"/>
        <v>1.248</v>
      </c>
    </row>
    <row r="110" spans="1:14" ht="18">
      <c r="A110" s="1"/>
      <c r="B110" s="14">
        <v>49035</v>
      </c>
      <c r="C110" s="1">
        <f t="shared" si="29"/>
        <v>98200</v>
      </c>
      <c r="D110" s="1">
        <v>32</v>
      </c>
      <c r="E110" s="1">
        <f t="shared" si="16"/>
        <v>12962.400000000001</v>
      </c>
      <c r="F110" s="1">
        <f t="shared" si="17"/>
        <v>12962.400000000001</v>
      </c>
      <c r="G110" s="1">
        <f t="shared" si="18"/>
        <v>25924.800000000003</v>
      </c>
      <c r="H110" s="1">
        <f t="shared" si="19"/>
        <v>1036.9920000000002</v>
      </c>
      <c r="I110" s="1">
        <f t="shared" si="20"/>
        <v>26961.792000000001</v>
      </c>
      <c r="J110">
        <f t="shared" si="21"/>
        <v>18147.36</v>
      </c>
      <c r="K110">
        <f t="shared" si="22"/>
        <v>31109.760000000002</v>
      </c>
      <c r="L110">
        <f t="shared" si="23"/>
        <v>1244.3904</v>
      </c>
      <c r="M110">
        <f t="shared" si="24"/>
        <v>32354.150400000002</v>
      </c>
      <c r="N110">
        <f t="shared" si="25"/>
        <v>1.248</v>
      </c>
    </row>
    <row r="111" spans="1:14" ht="18">
      <c r="A111" s="1"/>
      <c r="B111" s="14">
        <v>49065</v>
      </c>
      <c r="C111" s="1">
        <f t="shared" si="29"/>
        <v>98200</v>
      </c>
      <c r="D111" s="1">
        <v>32</v>
      </c>
      <c r="E111" s="1">
        <f t="shared" si="16"/>
        <v>12962.400000000001</v>
      </c>
      <c r="F111" s="1">
        <f t="shared" si="17"/>
        <v>12962.400000000001</v>
      </c>
      <c r="G111" s="1">
        <f t="shared" si="18"/>
        <v>25924.800000000003</v>
      </c>
      <c r="H111" s="1">
        <f t="shared" si="19"/>
        <v>1036.9920000000002</v>
      </c>
      <c r="I111" s="1">
        <f t="shared" si="20"/>
        <v>26961.792000000001</v>
      </c>
      <c r="J111">
        <f t="shared" si="21"/>
        <v>18147.36</v>
      </c>
      <c r="K111">
        <f t="shared" si="22"/>
        <v>31109.760000000002</v>
      </c>
      <c r="L111">
        <f t="shared" si="23"/>
        <v>1244.3904</v>
      </c>
      <c r="M111">
        <f t="shared" si="24"/>
        <v>32354.150400000002</v>
      </c>
      <c r="N111">
        <f t="shared" si="25"/>
        <v>1.248</v>
      </c>
    </row>
    <row r="112" spans="1:14" ht="18">
      <c r="A112" s="1"/>
      <c r="B112" s="14">
        <v>49096</v>
      </c>
      <c r="C112" s="1">
        <f t="shared" si="29"/>
        <v>98200</v>
      </c>
      <c r="D112" s="1">
        <v>32</v>
      </c>
      <c r="E112" s="1">
        <f t="shared" si="16"/>
        <v>12962.400000000001</v>
      </c>
      <c r="F112" s="1">
        <f t="shared" si="17"/>
        <v>12962.400000000001</v>
      </c>
      <c r="G112" s="1">
        <f t="shared" si="18"/>
        <v>25924.800000000003</v>
      </c>
      <c r="H112" s="1">
        <f t="shared" si="19"/>
        <v>1036.9920000000002</v>
      </c>
      <c r="I112" s="1">
        <f t="shared" si="20"/>
        <v>26961.792000000001</v>
      </c>
      <c r="J112">
        <f t="shared" si="21"/>
        <v>18147.36</v>
      </c>
      <c r="K112">
        <f t="shared" si="22"/>
        <v>31109.760000000002</v>
      </c>
      <c r="L112">
        <f t="shared" si="23"/>
        <v>1244.3904</v>
      </c>
      <c r="M112">
        <f t="shared" si="24"/>
        <v>32354.150400000002</v>
      </c>
      <c r="N112">
        <f t="shared" si="25"/>
        <v>1.248</v>
      </c>
    </row>
    <row r="113" spans="1:14" ht="18">
      <c r="A113" s="1"/>
      <c r="B113" s="14">
        <v>49126</v>
      </c>
      <c r="C113" s="1">
        <f t="shared" si="29"/>
        <v>98200</v>
      </c>
      <c r="D113" s="1">
        <v>34</v>
      </c>
      <c r="E113" s="1">
        <f t="shared" si="16"/>
        <v>13158.800000000001</v>
      </c>
      <c r="F113" s="1">
        <f t="shared" si="17"/>
        <v>13158.800000000001</v>
      </c>
      <c r="G113" s="1">
        <f t="shared" si="18"/>
        <v>26317.600000000002</v>
      </c>
      <c r="H113" s="1">
        <f t="shared" si="19"/>
        <v>1052.7040000000002</v>
      </c>
      <c r="I113" s="1">
        <f t="shared" si="20"/>
        <v>27370.304000000004</v>
      </c>
      <c r="J113">
        <f t="shared" si="21"/>
        <v>18422.320000000003</v>
      </c>
      <c r="K113">
        <f t="shared" si="22"/>
        <v>31581.120000000003</v>
      </c>
      <c r="L113">
        <f t="shared" si="23"/>
        <v>1263.2448000000002</v>
      </c>
      <c r="M113">
        <f t="shared" si="24"/>
        <v>32844.364800000003</v>
      </c>
      <c r="N113">
        <f t="shared" si="25"/>
        <v>1.248</v>
      </c>
    </row>
    <row r="114" spans="1:14" ht="18">
      <c r="A114" s="1"/>
      <c r="B114" s="14">
        <v>49157</v>
      </c>
      <c r="C114" s="1">
        <f t="shared" si="29"/>
        <v>98200</v>
      </c>
      <c r="D114" s="1">
        <v>34</v>
      </c>
      <c r="E114" s="1">
        <f t="shared" si="16"/>
        <v>13158.800000000001</v>
      </c>
      <c r="F114" s="1">
        <f t="shared" si="17"/>
        <v>13158.800000000001</v>
      </c>
      <c r="G114" s="1">
        <f t="shared" si="18"/>
        <v>26317.600000000002</v>
      </c>
      <c r="H114" s="1">
        <f t="shared" si="19"/>
        <v>1052.7040000000002</v>
      </c>
      <c r="I114" s="1">
        <f t="shared" si="20"/>
        <v>27370.304000000004</v>
      </c>
      <c r="J114">
        <f t="shared" si="21"/>
        <v>18422.320000000003</v>
      </c>
      <c r="K114">
        <f t="shared" si="22"/>
        <v>31581.120000000003</v>
      </c>
      <c r="L114">
        <f t="shared" si="23"/>
        <v>1263.2448000000002</v>
      </c>
      <c r="M114">
        <f t="shared" si="24"/>
        <v>32844.364800000003</v>
      </c>
      <c r="N114">
        <f t="shared" si="25"/>
        <v>1.248</v>
      </c>
    </row>
    <row r="115" spans="1:14" ht="18">
      <c r="A115" s="1"/>
      <c r="B115" s="14">
        <v>49188</v>
      </c>
      <c r="C115" s="1">
        <f t="shared" si="29"/>
        <v>98200</v>
      </c>
      <c r="D115" s="1">
        <v>34</v>
      </c>
      <c r="E115" s="1">
        <f t="shared" si="16"/>
        <v>13158.800000000001</v>
      </c>
      <c r="F115" s="1">
        <f t="shared" si="17"/>
        <v>13158.800000000001</v>
      </c>
      <c r="G115" s="1">
        <f t="shared" si="18"/>
        <v>26317.600000000002</v>
      </c>
      <c r="H115" s="1">
        <f t="shared" si="19"/>
        <v>1052.7040000000002</v>
      </c>
      <c r="I115" s="1">
        <f t="shared" si="20"/>
        <v>27370.304000000004</v>
      </c>
      <c r="J115">
        <f t="shared" si="21"/>
        <v>18422.320000000003</v>
      </c>
      <c r="K115">
        <f t="shared" si="22"/>
        <v>31581.120000000003</v>
      </c>
      <c r="L115">
        <f t="shared" si="23"/>
        <v>1263.2448000000002</v>
      </c>
      <c r="M115">
        <f t="shared" si="24"/>
        <v>32844.364800000003</v>
      </c>
      <c r="N115">
        <f t="shared" si="25"/>
        <v>1.248</v>
      </c>
    </row>
    <row r="116" spans="1:14" ht="18">
      <c r="A116" s="1"/>
      <c r="B116" s="14">
        <v>49218</v>
      </c>
      <c r="C116" s="1">
        <f t="shared" si="29"/>
        <v>98200</v>
      </c>
      <c r="D116" s="1">
        <v>34</v>
      </c>
      <c r="E116" s="1">
        <f t="shared" si="16"/>
        <v>13158.800000000001</v>
      </c>
      <c r="F116" s="1">
        <f t="shared" si="17"/>
        <v>13158.800000000001</v>
      </c>
      <c r="G116" s="1">
        <f t="shared" si="18"/>
        <v>26317.600000000002</v>
      </c>
      <c r="H116" s="1">
        <f t="shared" si="19"/>
        <v>1052.7040000000002</v>
      </c>
      <c r="I116" s="1">
        <f t="shared" si="20"/>
        <v>27370.304000000004</v>
      </c>
      <c r="J116">
        <f t="shared" si="21"/>
        <v>18422.320000000003</v>
      </c>
      <c r="K116">
        <f t="shared" si="22"/>
        <v>31581.120000000003</v>
      </c>
      <c r="L116">
        <f t="shared" si="23"/>
        <v>1263.2448000000002</v>
      </c>
      <c r="M116">
        <f t="shared" si="24"/>
        <v>32844.364800000003</v>
      </c>
      <c r="N116">
        <f t="shared" si="25"/>
        <v>1.248</v>
      </c>
    </row>
    <row r="117" spans="1:14" ht="18">
      <c r="A117" s="1"/>
      <c r="B117" s="14">
        <v>49249</v>
      </c>
      <c r="C117" s="1">
        <f t="shared" si="29"/>
        <v>98200</v>
      </c>
      <c r="D117" s="1">
        <v>34</v>
      </c>
      <c r="E117" s="1">
        <f t="shared" si="16"/>
        <v>13158.800000000001</v>
      </c>
      <c r="F117" s="1">
        <f t="shared" si="17"/>
        <v>13158.800000000001</v>
      </c>
      <c r="G117" s="1">
        <f t="shared" si="18"/>
        <v>26317.600000000002</v>
      </c>
      <c r="H117" s="1">
        <f t="shared" si="19"/>
        <v>1052.7040000000002</v>
      </c>
      <c r="I117" s="1">
        <f t="shared" si="20"/>
        <v>27370.304000000004</v>
      </c>
      <c r="J117">
        <f t="shared" si="21"/>
        <v>18422.320000000003</v>
      </c>
      <c r="K117">
        <f t="shared" si="22"/>
        <v>31581.120000000003</v>
      </c>
      <c r="L117">
        <f t="shared" si="23"/>
        <v>1263.2448000000002</v>
      </c>
      <c r="M117">
        <f t="shared" si="24"/>
        <v>32844.364800000003</v>
      </c>
      <c r="N117">
        <f t="shared" si="25"/>
        <v>1.248</v>
      </c>
    </row>
    <row r="118" spans="1:14" ht="18">
      <c r="A118" s="1"/>
      <c r="B118" s="14">
        <v>49279</v>
      </c>
      <c r="C118" s="1">
        <f t="shared" si="29"/>
        <v>98200</v>
      </c>
      <c r="D118" s="1">
        <v>34</v>
      </c>
      <c r="E118" s="1">
        <f t="shared" si="16"/>
        <v>13158.800000000001</v>
      </c>
      <c r="F118" s="1">
        <f t="shared" si="17"/>
        <v>13158.800000000001</v>
      </c>
      <c r="G118" s="1">
        <f t="shared" si="18"/>
        <v>26317.600000000002</v>
      </c>
      <c r="H118" s="1">
        <f t="shared" si="19"/>
        <v>1052.7040000000002</v>
      </c>
      <c r="I118" s="1">
        <f t="shared" si="20"/>
        <v>27370.304000000004</v>
      </c>
      <c r="J118">
        <f t="shared" si="21"/>
        <v>18422.320000000003</v>
      </c>
      <c r="K118">
        <f t="shared" si="22"/>
        <v>31581.120000000003</v>
      </c>
      <c r="L118">
        <f t="shared" si="23"/>
        <v>1263.2448000000002</v>
      </c>
      <c r="M118">
        <f t="shared" si="24"/>
        <v>32844.364800000003</v>
      </c>
      <c r="N118">
        <f t="shared" si="25"/>
        <v>1.248</v>
      </c>
    </row>
    <row r="119" spans="1:14" ht="18">
      <c r="A119" s="1"/>
      <c r="B119" s="14">
        <v>49310</v>
      </c>
      <c r="C119" s="1">
        <f>ROUND($C$118*1.03,-2)</f>
        <v>101100</v>
      </c>
      <c r="D119" s="1">
        <v>36</v>
      </c>
      <c r="E119" s="1">
        <f t="shared" si="16"/>
        <v>13749.6</v>
      </c>
      <c r="F119" s="1">
        <f t="shared" si="17"/>
        <v>13749.6</v>
      </c>
      <c r="G119" s="1">
        <f t="shared" si="18"/>
        <v>27499.200000000001</v>
      </c>
      <c r="H119" s="1">
        <f t="shared" si="19"/>
        <v>1099.9680000000001</v>
      </c>
      <c r="I119" s="1">
        <f t="shared" si="20"/>
        <v>28599.168000000001</v>
      </c>
      <c r="J119">
        <f t="shared" si="21"/>
        <v>19249.440000000002</v>
      </c>
      <c r="K119">
        <f t="shared" si="22"/>
        <v>32999.040000000001</v>
      </c>
      <c r="L119">
        <f t="shared" si="23"/>
        <v>1319.9616000000001</v>
      </c>
      <c r="M119">
        <f t="shared" si="24"/>
        <v>34319.001600000003</v>
      </c>
      <c r="N119">
        <f t="shared" si="25"/>
        <v>1.248</v>
      </c>
    </row>
    <row r="120" spans="1:14" ht="18">
      <c r="A120" s="1"/>
      <c r="B120" s="14">
        <v>49341</v>
      </c>
      <c r="C120" s="1">
        <f t="shared" ref="C120:C130" si="30">ROUND($C$118*1.03,-2)</f>
        <v>101100</v>
      </c>
      <c r="D120" s="1">
        <v>36</v>
      </c>
      <c r="E120" s="1">
        <f t="shared" si="16"/>
        <v>13749.6</v>
      </c>
      <c r="F120" s="1">
        <f t="shared" si="17"/>
        <v>13749.6</v>
      </c>
      <c r="G120" s="1">
        <f t="shared" si="18"/>
        <v>27499.200000000001</v>
      </c>
      <c r="H120" s="1">
        <f t="shared" si="19"/>
        <v>1099.9680000000001</v>
      </c>
      <c r="I120" s="1">
        <f t="shared" si="20"/>
        <v>28599.168000000001</v>
      </c>
      <c r="J120">
        <f t="shared" si="21"/>
        <v>19249.440000000002</v>
      </c>
      <c r="K120">
        <f t="shared" si="22"/>
        <v>32999.040000000001</v>
      </c>
      <c r="L120">
        <f t="shared" si="23"/>
        <v>1319.9616000000001</v>
      </c>
      <c r="M120">
        <f t="shared" si="24"/>
        <v>34319.001600000003</v>
      </c>
      <c r="N120">
        <f t="shared" si="25"/>
        <v>1.248</v>
      </c>
    </row>
    <row r="121" spans="1:14" ht="18">
      <c r="A121" s="1"/>
      <c r="B121" s="14">
        <v>49369</v>
      </c>
      <c r="C121" s="1">
        <f t="shared" si="30"/>
        <v>101100</v>
      </c>
      <c r="D121" s="1">
        <v>36</v>
      </c>
      <c r="E121" s="1">
        <f t="shared" si="16"/>
        <v>13749.6</v>
      </c>
      <c r="F121" s="1">
        <f t="shared" si="17"/>
        <v>13749.6</v>
      </c>
      <c r="G121" s="1">
        <f t="shared" si="18"/>
        <v>27499.200000000001</v>
      </c>
      <c r="H121" s="1">
        <f t="shared" si="19"/>
        <v>1099.9680000000001</v>
      </c>
      <c r="I121" s="1">
        <f t="shared" si="20"/>
        <v>28599.168000000001</v>
      </c>
      <c r="J121">
        <f t="shared" si="21"/>
        <v>19249.440000000002</v>
      </c>
      <c r="K121">
        <f t="shared" si="22"/>
        <v>32999.040000000001</v>
      </c>
      <c r="L121">
        <f t="shared" si="23"/>
        <v>1319.9616000000001</v>
      </c>
      <c r="M121">
        <f t="shared" si="24"/>
        <v>34319.001600000003</v>
      </c>
      <c r="N121">
        <f t="shared" si="25"/>
        <v>1.248</v>
      </c>
    </row>
    <row r="122" spans="1:14" ht="18">
      <c r="A122" s="1"/>
      <c r="B122" s="14">
        <v>49400</v>
      </c>
      <c r="C122" s="1">
        <f t="shared" si="30"/>
        <v>101100</v>
      </c>
      <c r="D122" s="1">
        <v>36</v>
      </c>
      <c r="E122" s="1">
        <f t="shared" si="16"/>
        <v>13749.6</v>
      </c>
      <c r="F122" s="1">
        <f t="shared" si="17"/>
        <v>13749.6</v>
      </c>
      <c r="G122" s="1">
        <f t="shared" si="18"/>
        <v>27499.200000000001</v>
      </c>
      <c r="H122" s="1">
        <f t="shared" si="19"/>
        <v>1099.9680000000001</v>
      </c>
      <c r="I122" s="1">
        <f t="shared" si="20"/>
        <v>28599.168000000001</v>
      </c>
      <c r="J122">
        <f t="shared" si="21"/>
        <v>19249.440000000002</v>
      </c>
      <c r="K122">
        <f t="shared" si="22"/>
        <v>32999.040000000001</v>
      </c>
      <c r="L122">
        <f t="shared" si="23"/>
        <v>1319.9616000000001</v>
      </c>
      <c r="M122">
        <f t="shared" si="24"/>
        <v>34319.001600000003</v>
      </c>
      <c r="N122">
        <f t="shared" si="25"/>
        <v>1.248</v>
      </c>
    </row>
    <row r="123" spans="1:14" ht="18">
      <c r="A123" s="1"/>
      <c r="B123" s="14">
        <v>49430</v>
      </c>
      <c r="C123" s="1">
        <f t="shared" si="30"/>
        <v>101100</v>
      </c>
      <c r="D123" s="1">
        <v>36</v>
      </c>
      <c r="E123" s="1">
        <f t="shared" si="16"/>
        <v>13749.6</v>
      </c>
      <c r="F123" s="1">
        <f t="shared" si="17"/>
        <v>13749.6</v>
      </c>
      <c r="G123" s="1">
        <f t="shared" si="18"/>
        <v>27499.200000000001</v>
      </c>
      <c r="H123" s="1">
        <f t="shared" si="19"/>
        <v>1099.9680000000001</v>
      </c>
      <c r="I123" s="1">
        <f t="shared" si="20"/>
        <v>28599.168000000001</v>
      </c>
      <c r="J123">
        <f t="shared" si="21"/>
        <v>19249.440000000002</v>
      </c>
      <c r="K123">
        <f t="shared" si="22"/>
        <v>32999.040000000001</v>
      </c>
      <c r="L123">
        <f t="shared" si="23"/>
        <v>1319.9616000000001</v>
      </c>
      <c r="M123">
        <f t="shared" si="24"/>
        <v>34319.001600000003</v>
      </c>
      <c r="N123">
        <f t="shared" si="25"/>
        <v>1.248</v>
      </c>
    </row>
    <row r="124" spans="1:14" ht="18">
      <c r="A124" s="1"/>
      <c r="B124" s="14">
        <v>49461</v>
      </c>
      <c r="C124" s="1">
        <f t="shared" si="30"/>
        <v>101100</v>
      </c>
      <c r="D124" s="1">
        <v>36</v>
      </c>
      <c r="E124" s="1">
        <f t="shared" si="16"/>
        <v>13749.6</v>
      </c>
      <c r="F124" s="1">
        <f t="shared" si="17"/>
        <v>13749.6</v>
      </c>
      <c r="G124" s="1">
        <f t="shared" si="18"/>
        <v>27499.200000000001</v>
      </c>
      <c r="H124" s="1">
        <f t="shared" si="19"/>
        <v>1099.9680000000001</v>
      </c>
      <c r="I124" s="1">
        <f t="shared" si="20"/>
        <v>28599.168000000001</v>
      </c>
      <c r="J124">
        <f t="shared" si="21"/>
        <v>19249.440000000002</v>
      </c>
      <c r="K124">
        <f t="shared" si="22"/>
        <v>32999.040000000001</v>
      </c>
      <c r="L124">
        <f t="shared" si="23"/>
        <v>1319.9616000000001</v>
      </c>
      <c r="M124">
        <f t="shared" si="24"/>
        <v>34319.001600000003</v>
      </c>
      <c r="N124">
        <f t="shared" si="25"/>
        <v>1.248</v>
      </c>
    </row>
    <row r="125" spans="1:14" ht="18">
      <c r="A125" s="1"/>
      <c r="B125" s="14">
        <v>49491</v>
      </c>
      <c r="C125" s="1">
        <f t="shared" si="30"/>
        <v>101100</v>
      </c>
      <c r="D125" s="1">
        <v>38</v>
      </c>
      <c r="E125" s="1">
        <f t="shared" si="16"/>
        <v>13951.800000000001</v>
      </c>
      <c r="F125" s="1">
        <f t="shared" si="17"/>
        <v>13951.800000000001</v>
      </c>
      <c r="G125" s="1">
        <f t="shared" si="18"/>
        <v>27903.600000000002</v>
      </c>
      <c r="H125" s="1">
        <f t="shared" si="19"/>
        <v>1116.144</v>
      </c>
      <c r="I125" s="1">
        <f t="shared" si="20"/>
        <v>29019.744000000002</v>
      </c>
      <c r="J125">
        <f t="shared" si="21"/>
        <v>19532.52</v>
      </c>
      <c r="K125">
        <f t="shared" si="22"/>
        <v>33484.32</v>
      </c>
      <c r="L125">
        <f t="shared" si="23"/>
        <v>1339.3728000000001</v>
      </c>
      <c r="M125">
        <f t="shared" si="24"/>
        <v>34823.692799999997</v>
      </c>
      <c r="N125">
        <f t="shared" si="25"/>
        <v>1.2479999999999998</v>
      </c>
    </row>
    <row r="126" spans="1:14" ht="18">
      <c r="A126" s="1"/>
      <c r="B126" s="14">
        <v>49522</v>
      </c>
      <c r="C126" s="1">
        <f t="shared" si="30"/>
        <v>101100</v>
      </c>
      <c r="D126" s="1">
        <v>38</v>
      </c>
      <c r="E126" s="1">
        <f t="shared" si="16"/>
        <v>13951.800000000001</v>
      </c>
      <c r="F126" s="1">
        <f t="shared" si="17"/>
        <v>13951.800000000001</v>
      </c>
      <c r="G126" s="1">
        <f t="shared" si="18"/>
        <v>27903.600000000002</v>
      </c>
      <c r="H126" s="1">
        <f t="shared" si="19"/>
        <v>1116.144</v>
      </c>
      <c r="I126" s="1">
        <f t="shared" si="20"/>
        <v>29019.744000000002</v>
      </c>
      <c r="J126">
        <f t="shared" si="21"/>
        <v>19532.52</v>
      </c>
      <c r="K126">
        <f t="shared" si="22"/>
        <v>33484.32</v>
      </c>
      <c r="L126">
        <f t="shared" si="23"/>
        <v>1339.3728000000001</v>
      </c>
      <c r="M126">
        <f t="shared" si="24"/>
        <v>34823.692799999997</v>
      </c>
      <c r="N126">
        <f t="shared" si="25"/>
        <v>1.2479999999999998</v>
      </c>
    </row>
    <row r="127" spans="1:14" ht="18">
      <c r="A127" s="1"/>
      <c r="B127" s="14">
        <v>49553</v>
      </c>
      <c r="C127" s="1">
        <f t="shared" si="30"/>
        <v>101100</v>
      </c>
      <c r="D127" s="1">
        <v>38</v>
      </c>
      <c r="E127" s="1">
        <f t="shared" si="16"/>
        <v>13951.800000000001</v>
      </c>
      <c r="F127" s="1">
        <f t="shared" si="17"/>
        <v>13951.800000000001</v>
      </c>
      <c r="G127" s="1">
        <f t="shared" si="18"/>
        <v>27903.600000000002</v>
      </c>
      <c r="H127" s="1">
        <f t="shared" si="19"/>
        <v>1116.144</v>
      </c>
      <c r="I127" s="1">
        <f t="shared" si="20"/>
        <v>29019.744000000002</v>
      </c>
      <c r="J127">
        <f t="shared" si="21"/>
        <v>19532.52</v>
      </c>
      <c r="K127">
        <f t="shared" si="22"/>
        <v>33484.32</v>
      </c>
      <c r="L127">
        <f t="shared" si="23"/>
        <v>1339.3728000000001</v>
      </c>
      <c r="M127">
        <f t="shared" si="24"/>
        <v>34823.692799999997</v>
      </c>
      <c r="N127">
        <f t="shared" si="25"/>
        <v>1.2479999999999998</v>
      </c>
    </row>
    <row r="128" spans="1:14" ht="18">
      <c r="A128" s="1"/>
      <c r="B128" s="14">
        <v>49583</v>
      </c>
      <c r="C128" s="1">
        <f t="shared" si="30"/>
        <v>101100</v>
      </c>
      <c r="D128" s="1">
        <v>38</v>
      </c>
      <c r="E128" s="1">
        <f t="shared" si="16"/>
        <v>13951.800000000001</v>
      </c>
      <c r="F128" s="1">
        <f t="shared" si="17"/>
        <v>13951.800000000001</v>
      </c>
      <c r="G128" s="1">
        <f t="shared" si="18"/>
        <v>27903.600000000002</v>
      </c>
      <c r="H128" s="1">
        <f t="shared" si="19"/>
        <v>1116.144</v>
      </c>
      <c r="I128" s="1">
        <f t="shared" si="20"/>
        <v>29019.744000000002</v>
      </c>
      <c r="J128">
        <f t="shared" si="21"/>
        <v>19532.52</v>
      </c>
      <c r="K128">
        <f t="shared" si="22"/>
        <v>33484.32</v>
      </c>
      <c r="L128">
        <f t="shared" si="23"/>
        <v>1339.3728000000001</v>
      </c>
      <c r="M128">
        <f t="shared" si="24"/>
        <v>34823.692799999997</v>
      </c>
      <c r="N128">
        <f t="shared" si="25"/>
        <v>1.2479999999999998</v>
      </c>
    </row>
    <row r="129" spans="1:14" ht="18">
      <c r="A129" s="1"/>
      <c r="B129" s="14">
        <v>49614</v>
      </c>
      <c r="C129" s="1">
        <f t="shared" si="30"/>
        <v>101100</v>
      </c>
      <c r="D129" s="1">
        <v>38</v>
      </c>
      <c r="E129" s="1">
        <f t="shared" si="16"/>
        <v>13951.800000000001</v>
      </c>
      <c r="F129" s="1">
        <f t="shared" si="17"/>
        <v>13951.800000000001</v>
      </c>
      <c r="G129" s="1">
        <f t="shared" si="18"/>
        <v>27903.600000000002</v>
      </c>
      <c r="H129" s="1">
        <f t="shared" si="19"/>
        <v>1116.144</v>
      </c>
      <c r="I129" s="1">
        <f t="shared" si="20"/>
        <v>29019.744000000002</v>
      </c>
      <c r="J129">
        <f t="shared" si="21"/>
        <v>19532.52</v>
      </c>
      <c r="K129">
        <f t="shared" si="22"/>
        <v>33484.32</v>
      </c>
      <c r="L129">
        <f t="shared" si="23"/>
        <v>1339.3728000000001</v>
      </c>
      <c r="M129">
        <f t="shared" si="24"/>
        <v>34823.692799999997</v>
      </c>
      <c r="N129">
        <f t="shared" si="25"/>
        <v>1.2479999999999998</v>
      </c>
    </row>
    <row r="130" spans="1:14" ht="18">
      <c r="A130" s="1"/>
      <c r="B130" s="14">
        <v>49644</v>
      </c>
      <c r="C130" s="1">
        <f t="shared" si="30"/>
        <v>101100</v>
      </c>
      <c r="D130" s="1">
        <v>38</v>
      </c>
      <c r="E130" s="1">
        <f t="shared" si="16"/>
        <v>13951.800000000001</v>
      </c>
      <c r="F130" s="1">
        <f t="shared" si="17"/>
        <v>13951.800000000001</v>
      </c>
      <c r="G130" s="1">
        <f t="shared" si="18"/>
        <v>27903.600000000002</v>
      </c>
      <c r="H130" s="1">
        <f t="shared" si="19"/>
        <v>1116.144</v>
      </c>
      <c r="I130" s="1">
        <f t="shared" si="20"/>
        <v>29019.744000000002</v>
      </c>
      <c r="J130">
        <f t="shared" si="21"/>
        <v>19532.52</v>
      </c>
      <c r="K130">
        <f t="shared" si="22"/>
        <v>33484.32</v>
      </c>
      <c r="L130">
        <f t="shared" si="23"/>
        <v>1339.3728000000001</v>
      </c>
      <c r="M130">
        <f t="shared" si="24"/>
        <v>34823.692799999997</v>
      </c>
      <c r="N130">
        <f t="shared" si="25"/>
        <v>1.2479999999999998</v>
      </c>
    </row>
    <row r="131" spans="1:14" ht="18">
      <c r="A131" s="1"/>
      <c r="B131" s="14">
        <v>49675</v>
      </c>
      <c r="C131" s="1">
        <f>ROUND($C$130*1.03,-2)</f>
        <v>104100</v>
      </c>
      <c r="D131" s="1">
        <v>40</v>
      </c>
      <c r="E131" s="1">
        <f t="shared" si="16"/>
        <v>14574</v>
      </c>
      <c r="F131" s="1">
        <f t="shared" si="17"/>
        <v>14574</v>
      </c>
      <c r="G131" s="1">
        <f t="shared" si="18"/>
        <v>29148</v>
      </c>
      <c r="H131" s="1">
        <f t="shared" si="19"/>
        <v>1165.92</v>
      </c>
      <c r="I131" s="1">
        <f t="shared" si="20"/>
        <v>30313.919999999998</v>
      </c>
      <c r="J131">
        <f t="shared" si="21"/>
        <v>20403.600000000002</v>
      </c>
      <c r="K131">
        <f t="shared" si="22"/>
        <v>34977.600000000006</v>
      </c>
      <c r="L131">
        <f t="shared" si="23"/>
        <v>1399.1040000000003</v>
      </c>
      <c r="M131">
        <f t="shared" si="24"/>
        <v>36376.704000000005</v>
      </c>
      <c r="N131">
        <f t="shared" si="25"/>
        <v>1.2480000000000002</v>
      </c>
    </row>
    <row r="132" spans="1:14" ht="18">
      <c r="A132" s="1"/>
      <c r="B132" s="14">
        <v>49706</v>
      </c>
      <c r="C132" s="1">
        <f t="shared" ref="C132:C142" si="31">ROUND($C$130*1.03,-2)</f>
        <v>104100</v>
      </c>
      <c r="D132" s="1">
        <v>40</v>
      </c>
      <c r="E132" s="1">
        <f t="shared" ref="E132:E171" si="32">(C132*(D132/100)+C132)*0.1</f>
        <v>14574</v>
      </c>
      <c r="F132" s="1">
        <f t="shared" ref="F132:F171" si="33">(C132*(D132/100)+C132)*0.1</f>
        <v>14574</v>
      </c>
      <c r="G132" s="1">
        <f t="shared" ref="G132:G171" si="34">E132+F132</f>
        <v>29148</v>
      </c>
      <c r="H132" s="1">
        <f t="shared" ref="H132:H171" si="35">G132*0.04</f>
        <v>1165.92</v>
      </c>
      <c r="I132" s="1">
        <f t="shared" ref="I132:I172" si="36">G132+H132</f>
        <v>30313.919999999998</v>
      </c>
      <c r="J132">
        <f t="shared" ref="J132:J171" si="37">(C132*(D132/100)+C132)*0.14</f>
        <v>20403.600000000002</v>
      </c>
      <c r="K132">
        <f t="shared" ref="K132:K171" si="38">E132+J132</f>
        <v>34977.600000000006</v>
      </c>
      <c r="L132">
        <f t="shared" ref="L132:L171" si="39">K132*0.04</f>
        <v>1399.1040000000003</v>
      </c>
      <c r="M132">
        <f t="shared" ref="M132:M172" si="40">K132+L132</f>
        <v>36376.704000000005</v>
      </c>
      <c r="N132">
        <f t="shared" ref="N132:N172" si="41">M132/G132</f>
        <v>1.2480000000000002</v>
      </c>
    </row>
    <row r="133" spans="1:14" ht="18">
      <c r="A133" s="1"/>
      <c r="B133" s="14">
        <v>49735</v>
      </c>
      <c r="C133" s="1">
        <f t="shared" si="31"/>
        <v>104100</v>
      </c>
      <c r="D133" s="1">
        <v>40</v>
      </c>
      <c r="E133" s="1">
        <f t="shared" si="32"/>
        <v>14574</v>
      </c>
      <c r="F133" s="1">
        <f t="shared" si="33"/>
        <v>14574</v>
      </c>
      <c r="G133" s="1">
        <f t="shared" si="34"/>
        <v>29148</v>
      </c>
      <c r="H133" s="1">
        <f t="shared" si="35"/>
        <v>1165.92</v>
      </c>
      <c r="I133" s="1">
        <f t="shared" si="36"/>
        <v>30313.919999999998</v>
      </c>
      <c r="J133">
        <f t="shared" si="37"/>
        <v>20403.600000000002</v>
      </c>
      <c r="K133">
        <f t="shared" si="38"/>
        <v>34977.600000000006</v>
      </c>
      <c r="L133">
        <f t="shared" si="39"/>
        <v>1399.1040000000003</v>
      </c>
      <c r="M133">
        <f t="shared" si="40"/>
        <v>36376.704000000005</v>
      </c>
      <c r="N133">
        <f t="shared" si="41"/>
        <v>1.2480000000000002</v>
      </c>
    </row>
    <row r="134" spans="1:14" ht="18">
      <c r="A134" s="1"/>
      <c r="B134" s="14">
        <v>49766</v>
      </c>
      <c r="C134" s="1">
        <f t="shared" si="31"/>
        <v>104100</v>
      </c>
      <c r="D134" s="1">
        <v>40</v>
      </c>
      <c r="E134" s="1">
        <f t="shared" si="32"/>
        <v>14574</v>
      </c>
      <c r="F134" s="1">
        <f t="shared" si="33"/>
        <v>14574</v>
      </c>
      <c r="G134" s="1">
        <f t="shared" si="34"/>
        <v>29148</v>
      </c>
      <c r="H134" s="1">
        <f t="shared" si="35"/>
        <v>1165.92</v>
      </c>
      <c r="I134" s="1">
        <f t="shared" si="36"/>
        <v>30313.919999999998</v>
      </c>
      <c r="J134">
        <f t="shared" si="37"/>
        <v>20403.600000000002</v>
      </c>
      <c r="K134">
        <f t="shared" si="38"/>
        <v>34977.600000000006</v>
      </c>
      <c r="L134">
        <f t="shared" si="39"/>
        <v>1399.1040000000003</v>
      </c>
      <c r="M134">
        <f t="shared" si="40"/>
        <v>36376.704000000005</v>
      </c>
      <c r="N134">
        <f t="shared" si="41"/>
        <v>1.2480000000000002</v>
      </c>
    </row>
    <row r="135" spans="1:14" ht="18">
      <c r="A135" s="1"/>
      <c r="B135" s="14">
        <v>49796</v>
      </c>
      <c r="C135" s="1">
        <f t="shared" si="31"/>
        <v>104100</v>
      </c>
      <c r="D135" s="1">
        <v>40</v>
      </c>
      <c r="E135" s="1">
        <f t="shared" si="32"/>
        <v>14574</v>
      </c>
      <c r="F135" s="1">
        <f t="shared" si="33"/>
        <v>14574</v>
      </c>
      <c r="G135" s="1">
        <f t="shared" si="34"/>
        <v>29148</v>
      </c>
      <c r="H135" s="1">
        <f t="shared" si="35"/>
        <v>1165.92</v>
      </c>
      <c r="I135" s="1">
        <f t="shared" si="36"/>
        <v>30313.919999999998</v>
      </c>
      <c r="J135">
        <f t="shared" si="37"/>
        <v>20403.600000000002</v>
      </c>
      <c r="K135">
        <f t="shared" si="38"/>
        <v>34977.600000000006</v>
      </c>
      <c r="L135">
        <f t="shared" si="39"/>
        <v>1399.1040000000003</v>
      </c>
      <c r="M135">
        <f t="shared" si="40"/>
        <v>36376.704000000005</v>
      </c>
      <c r="N135">
        <f t="shared" si="41"/>
        <v>1.2480000000000002</v>
      </c>
    </row>
    <row r="136" spans="1:14" ht="18">
      <c r="A136" s="1"/>
      <c r="B136" s="14">
        <v>49827</v>
      </c>
      <c r="C136" s="1">
        <f t="shared" si="31"/>
        <v>104100</v>
      </c>
      <c r="D136" s="1">
        <v>40</v>
      </c>
      <c r="E136" s="1">
        <f t="shared" si="32"/>
        <v>14574</v>
      </c>
      <c r="F136" s="1">
        <f t="shared" si="33"/>
        <v>14574</v>
      </c>
      <c r="G136" s="1">
        <f t="shared" si="34"/>
        <v>29148</v>
      </c>
      <c r="H136" s="1">
        <f t="shared" si="35"/>
        <v>1165.92</v>
      </c>
      <c r="I136" s="1">
        <f t="shared" si="36"/>
        <v>30313.919999999998</v>
      </c>
      <c r="J136">
        <f t="shared" si="37"/>
        <v>20403.600000000002</v>
      </c>
      <c r="K136">
        <f t="shared" si="38"/>
        <v>34977.600000000006</v>
      </c>
      <c r="L136">
        <f t="shared" si="39"/>
        <v>1399.1040000000003</v>
      </c>
      <c r="M136">
        <f t="shared" si="40"/>
        <v>36376.704000000005</v>
      </c>
      <c r="N136">
        <f t="shared" si="41"/>
        <v>1.2480000000000002</v>
      </c>
    </row>
    <row r="137" spans="1:14" ht="18">
      <c r="A137" s="1"/>
      <c r="B137" s="14">
        <v>49857</v>
      </c>
      <c r="C137" s="1">
        <f t="shared" si="31"/>
        <v>104100</v>
      </c>
      <c r="D137" s="1">
        <v>42</v>
      </c>
      <c r="E137" s="1">
        <f t="shared" si="32"/>
        <v>14782.2</v>
      </c>
      <c r="F137" s="1">
        <f t="shared" si="33"/>
        <v>14782.2</v>
      </c>
      <c r="G137" s="1">
        <f t="shared" si="34"/>
        <v>29564.400000000001</v>
      </c>
      <c r="H137" s="1">
        <f t="shared" si="35"/>
        <v>1182.576</v>
      </c>
      <c r="I137" s="1">
        <f t="shared" si="36"/>
        <v>30746.976000000002</v>
      </c>
      <c r="J137">
        <f t="shared" si="37"/>
        <v>20695.080000000002</v>
      </c>
      <c r="K137">
        <f t="shared" si="38"/>
        <v>35477.279999999999</v>
      </c>
      <c r="L137">
        <f t="shared" si="39"/>
        <v>1419.0912000000001</v>
      </c>
      <c r="M137">
        <f t="shared" si="40"/>
        <v>36896.371200000001</v>
      </c>
      <c r="N137">
        <f t="shared" si="41"/>
        <v>1.248</v>
      </c>
    </row>
    <row r="138" spans="1:14" ht="18">
      <c r="A138" s="1"/>
      <c r="B138" s="14">
        <v>49888</v>
      </c>
      <c r="C138" s="1">
        <f t="shared" si="31"/>
        <v>104100</v>
      </c>
      <c r="D138" s="1">
        <v>42</v>
      </c>
      <c r="E138" s="1">
        <f t="shared" si="32"/>
        <v>14782.2</v>
      </c>
      <c r="F138" s="1">
        <f t="shared" si="33"/>
        <v>14782.2</v>
      </c>
      <c r="G138" s="1">
        <f t="shared" si="34"/>
        <v>29564.400000000001</v>
      </c>
      <c r="H138" s="1">
        <f t="shared" si="35"/>
        <v>1182.576</v>
      </c>
      <c r="I138" s="1">
        <f t="shared" si="36"/>
        <v>30746.976000000002</v>
      </c>
      <c r="J138">
        <f t="shared" si="37"/>
        <v>20695.080000000002</v>
      </c>
      <c r="K138">
        <f t="shared" si="38"/>
        <v>35477.279999999999</v>
      </c>
      <c r="L138">
        <f t="shared" si="39"/>
        <v>1419.0912000000001</v>
      </c>
      <c r="M138">
        <f t="shared" si="40"/>
        <v>36896.371200000001</v>
      </c>
      <c r="N138">
        <f t="shared" si="41"/>
        <v>1.248</v>
      </c>
    </row>
    <row r="139" spans="1:14" ht="18">
      <c r="A139" s="1"/>
      <c r="B139" s="14">
        <v>49919</v>
      </c>
      <c r="C139" s="1">
        <f t="shared" si="31"/>
        <v>104100</v>
      </c>
      <c r="D139" s="1">
        <v>42</v>
      </c>
      <c r="E139" s="1">
        <f t="shared" si="32"/>
        <v>14782.2</v>
      </c>
      <c r="F139" s="1">
        <f t="shared" si="33"/>
        <v>14782.2</v>
      </c>
      <c r="G139" s="1">
        <f t="shared" si="34"/>
        <v>29564.400000000001</v>
      </c>
      <c r="H139" s="1">
        <f t="shared" si="35"/>
        <v>1182.576</v>
      </c>
      <c r="I139" s="1">
        <f t="shared" si="36"/>
        <v>30746.976000000002</v>
      </c>
      <c r="J139">
        <f t="shared" si="37"/>
        <v>20695.080000000002</v>
      </c>
      <c r="K139">
        <f t="shared" si="38"/>
        <v>35477.279999999999</v>
      </c>
      <c r="L139">
        <f t="shared" si="39"/>
        <v>1419.0912000000001</v>
      </c>
      <c r="M139">
        <f t="shared" si="40"/>
        <v>36896.371200000001</v>
      </c>
      <c r="N139">
        <f t="shared" si="41"/>
        <v>1.248</v>
      </c>
    </row>
    <row r="140" spans="1:14" ht="18">
      <c r="A140" s="1"/>
      <c r="B140" s="14">
        <v>49949</v>
      </c>
      <c r="C140" s="1">
        <f t="shared" si="31"/>
        <v>104100</v>
      </c>
      <c r="D140" s="1">
        <v>42</v>
      </c>
      <c r="E140" s="1">
        <f t="shared" si="32"/>
        <v>14782.2</v>
      </c>
      <c r="F140" s="1">
        <f t="shared" si="33"/>
        <v>14782.2</v>
      </c>
      <c r="G140" s="1">
        <f t="shared" si="34"/>
        <v>29564.400000000001</v>
      </c>
      <c r="H140" s="1">
        <f t="shared" si="35"/>
        <v>1182.576</v>
      </c>
      <c r="I140" s="1">
        <f t="shared" si="36"/>
        <v>30746.976000000002</v>
      </c>
      <c r="J140">
        <f t="shared" si="37"/>
        <v>20695.080000000002</v>
      </c>
      <c r="K140">
        <f t="shared" si="38"/>
        <v>35477.279999999999</v>
      </c>
      <c r="L140">
        <f t="shared" si="39"/>
        <v>1419.0912000000001</v>
      </c>
      <c r="M140">
        <f t="shared" si="40"/>
        <v>36896.371200000001</v>
      </c>
      <c r="N140">
        <f t="shared" si="41"/>
        <v>1.248</v>
      </c>
    </row>
    <row r="141" spans="1:14" ht="18">
      <c r="A141" s="1"/>
      <c r="B141" s="14">
        <v>49980</v>
      </c>
      <c r="C141" s="1">
        <f t="shared" si="31"/>
        <v>104100</v>
      </c>
      <c r="D141" s="1">
        <v>42</v>
      </c>
      <c r="E141" s="1">
        <f t="shared" si="32"/>
        <v>14782.2</v>
      </c>
      <c r="F141" s="1">
        <f t="shared" si="33"/>
        <v>14782.2</v>
      </c>
      <c r="G141" s="1">
        <f t="shared" si="34"/>
        <v>29564.400000000001</v>
      </c>
      <c r="H141" s="1">
        <f t="shared" si="35"/>
        <v>1182.576</v>
      </c>
      <c r="I141" s="1">
        <f t="shared" si="36"/>
        <v>30746.976000000002</v>
      </c>
      <c r="J141">
        <f t="shared" si="37"/>
        <v>20695.080000000002</v>
      </c>
      <c r="K141">
        <f t="shared" si="38"/>
        <v>35477.279999999999</v>
      </c>
      <c r="L141">
        <f t="shared" si="39"/>
        <v>1419.0912000000001</v>
      </c>
      <c r="M141">
        <f t="shared" si="40"/>
        <v>36896.371200000001</v>
      </c>
      <c r="N141">
        <f t="shared" si="41"/>
        <v>1.248</v>
      </c>
    </row>
    <row r="142" spans="1:14" ht="18">
      <c r="A142" s="1"/>
      <c r="B142" s="14">
        <v>50010</v>
      </c>
      <c r="C142" s="1">
        <f t="shared" si="31"/>
        <v>104100</v>
      </c>
      <c r="D142" s="1">
        <v>42</v>
      </c>
      <c r="E142" s="1">
        <f t="shared" si="32"/>
        <v>14782.2</v>
      </c>
      <c r="F142" s="1">
        <f t="shared" si="33"/>
        <v>14782.2</v>
      </c>
      <c r="G142" s="1">
        <f t="shared" si="34"/>
        <v>29564.400000000001</v>
      </c>
      <c r="H142" s="1">
        <f t="shared" si="35"/>
        <v>1182.576</v>
      </c>
      <c r="I142" s="1">
        <f t="shared" si="36"/>
        <v>30746.976000000002</v>
      </c>
      <c r="J142">
        <f t="shared" si="37"/>
        <v>20695.080000000002</v>
      </c>
      <c r="K142">
        <f t="shared" si="38"/>
        <v>35477.279999999999</v>
      </c>
      <c r="L142">
        <f t="shared" si="39"/>
        <v>1419.0912000000001</v>
      </c>
      <c r="M142">
        <f t="shared" si="40"/>
        <v>36896.371200000001</v>
      </c>
      <c r="N142">
        <f t="shared" si="41"/>
        <v>1.248</v>
      </c>
    </row>
    <row r="143" spans="1:14" ht="18">
      <c r="A143" s="1"/>
      <c r="B143" s="14">
        <v>50041</v>
      </c>
      <c r="C143" s="1">
        <f>ROUND($C$142*1.03,-2)</f>
        <v>107200</v>
      </c>
      <c r="D143" s="1">
        <v>44</v>
      </c>
      <c r="E143" s="1">
        <f t="shared" si="32"/>
        <v>15436.800000000001</v>
      </c>
      <c r="F143" s="1">
        <f t="shared" si="33"/>
        <v>15436.800000000001</v>
      </c>
      <c r="G143" s="1">
        <f t="shared" si="34"/>
        <v>30873.600000000002</v>
      </c>
      <c r="H143" s="1">
        <f t="shared" si="35"/>
        <v>1234.9440000000002</v>
      </c>
      <c r="I143" s="1">
        <f t="shared" si="36"/>
        <v>32108.544000000002</v>
      </c>
      <c r="J143">
        <f t="shared" si="37"/>
        <v>21611.52</v>
      </c>
      <c r="K143">
        <f t="shared" si="38"/>
        <v>37048.32</v>
      </c>
      <c r="L143">
        <f t="shared" si="39"/>
        <v>1481.9328</v>
      </c>
      <c r="M143">
        <f t="shared" si="40"/>
        <v>38530.252800000002</v>
      </c>
      <c r="N143">
        <f t="shared" si="41"/>
        <v>1.248</v>
      </c>
    </row>
    <row r="144" spans="1:14" ht="18">
      <c r="A144" s="1"/>
      <c r="B144" s="14">
        <v>50072</v>
      </c>
      <c r="C144" s="1">
        <f t="shared" ref="C144:C154" si="42">ROUND($C$142*1.03,-2)</f>
        <v>107200</v>
      </c>
      <c r="D144" s="1">
        <v>44</v>
      </c>
      <c r="E144" s="1">
        <f t="shared" si="32"/>
        <v>15436.800000000001</v>
      </c>
      <c r="F144" s="1">
        <f t="shared" si="33"/>
        <v>15436.800000000001</v>
      </c>
      <c r="G144" s="1">
        <f t="shared" si="34"/>
        <v>30873.600000000002</v>
      </c>
      <c r="H144" s="1">
        <f t="shared" si="35"/>
        <v>1234.9440000000002</v>
      </c>
      <c r="I144" s="1">
        <f t="shared" si="36"/>
        <v>32108.544000000002</v>
      </c>
      <c r="J144">
        <f t="shared" si="37"/>
        <v>21611.52</v>
      </c>
      <c r="K144">
        <f t="shared" si="38"/>
        <v>37048.32</v>
      </c>
      <c r="L144">
        <f t="shared" si="39"/>
        <v>1481.9328</v>
      </c>
      <c r="M144">
        <f t="shared" si="40"/>
        <v>38530.252800000002</v>
      </c>
      <c r="N144">
        <f t="shared" si="41"/>
        <v>1.248</v>
      </c>
    </row>
    <row r="145" spans="1:14" ht="18">
      <c r="A145" s="1"/>
      <c r="B145" s="14">
        <v>50100</v>
      </c>
      <c r="C145" s="1">
        <f t="shared" si="42"/>
        <v>107200</v>
      </c>
      <c r="D145" s="1">
        <v>44</v>
      </c>
      <c r="E145" s="1">
        <f t="shared" si="32"/>
        <v>15436.800000000001</v>
      </c>
      <c r="F145" s="1">
        <f t="shared" si="33"/>
        <v>15436.800000000001</v>
      </c>
      <c r="G145" s="1">
        <f t="shared" si="34"/>
        <v>30873.600000000002</v>
      </c>
      <c r="H145" s="1">
        <f t="shared" si="35"/>
        <v>1234.9440000000002</v>
      </c>
      <c r="I145" s="1">
        <f t="shared" si="36"/>
        <v>32108.544000000002</v>
      </c>
      <c r="J145">
        <f t="shared" si="37"/>
        <v>21611.52</v>
      </c>
      <c r="K145">
        <f t="shared" si="38"/>
        <v>37048.32</v>
      </c>
      <c r="L145">
        <f t="shared" si="39"/>
        <v>1481.9328</v>
      </c>
      <c r="M145">
        <f t="shared" si="40"/>
        <v>38530.252800000002</v>
      </c>
      <c r="N145">
        <f t="shared" si="41"/>
        <v>1.248</v>
      </c>
    </row>
    <row r="146" spans="1:14" ht="18">
      <c r="A146" s="1"/>
      <c r="B146" s="14">
        <v>50131</v>
      </c>
      <c r="C146" s="1">
        <f t="shared" si="42"/>
        <v>107200</v>
      </c>
      <c r="D146" s="1">
        <v>44</v>
      </c>
      <c r="E146" s="1">
        <f t="shared" si="32"/>
        <v>15436.800000000001</v>
      </c>
      <c r="F146" s="1">
        <f t="shared" si="33"/>
        <v>15436.800000000001</v>
      </c>
      <c r="G146" s="1">
        <f t="shared" si="34"/>
        <v>30873.600000000002</v>
      </c>
      <c r="H146" s="1">
        <f t="shared" si="35"/>
        <v>1234.9440000000002</v>
      </c>
      <c r="I146" s="1">
        <f t="shared" si="36"/>
        <v>32108.544000000002</v>
      </c>
      <c r="J146">
        <f t="shared" si="37"/>
        <v>21611.52</v>
      </c>
      <c r="K146">
        <f t="shared" si="38"/>
        <v>37048.32</v>
      </c>
      <c r="L146">
        <f t="shared" si="39"/>
        <v>1481.9328</v>
      </c>
      <c r="M146">
        <f t="shared" si="40"/>
        <v>38530.252800000002</v>
      </c>
      <c r="N146">
        <f t="shared" si="41"/>
        <v>1.248</v>
      </c>
    </row>
    <row r="147" spans="1:14" ht="18">
      <c r="A147" s="1"/>
      <c r="B147" s="14">
        <v>50161</v>
      </c>
      <c r="C147" s="1">
        <f t="shared" si="42"/>
        <v>107200</v>
      </c>
      <c r="D147" s="1">
        <v>44</v>
      </c>
      <c r="E147" s="1">
        <f t="shared" si="32"/>
        <v>15436.800000000001</v>
      </c>
      <c r="F147" s="1">
        <f t="shared" si="33"/>
        <v>15436.800000000001</v>
      </c>
      <c r="G147" s="1">
        <f t="shared" si="34"/>
        <v>30873.600000000002</v>
      </c>
      <c r="H147" s="1">
        <f t="shared" si="35"/>
        <v>1234.9440000000002</v>
      </c>
      <c r="I147" s="1">
        <f t="shared" si="36"/>
        <v>32108.544000000002</v>
      </c>
      <c r="J147">
        <f t="shared" si="37"/>
        <v>21611.52</v>
      </c>
      <c r="K147">
        <f t="shared" si="38"/>
        <v>37048.32</v>
      </c>
      <c r="L147">
        <f t="shared" si="39"/>
        <v>1481.9328</v>
      </c>
      <c r="M147">
        <f t="shared" si="40"/>
        <v>38530.252800000002</v>
      </c>
      <c r="N147">
        <f t="shared" si="41"/>
        <v>1.248</v>
      </c>
    </row>
    <row r="148" spans="1:14" ht="18">
      <c r="A148" s="1"/>
      <c r="B148" s="14">
        <v>50192</v>
      </c>
      <c r="C148" s="1">
        <f t="shared" si="42"/>
        <v>107200</v>
      </c>
      <c r="D148" s="1">
        <v>44</v>
      </c>
      <c r="E148" s="1">
        <f t="shared" si="32"/>
        <v>15436.800000000001</v>
      </c>
      <c r="F148" s="1">
        <f t="shared" si="33"/>
        <v>15436.800000000001</v>
      </c>
      <c r="G148" s="1">
        <f t="shared" si="34"/>
        <v>30873.600000000002</v>
      </c>
      <c r="H148" s="1">
        <f t="shared" si="35"/>
        <v>1234.9440000000002</v>
      </c>
      <c r="I148" s="1">
        <f t="shared" si="36"/>
        <v>32108.544000000002</v>
      </c>
      <c r="J148">
        <f t="shared" si="37"/>
        <v>21611.52</v>
      </c>
      <c r="K148">
        <f t="shared" si="38"/>
        <v>37048.32</v>
      </c>
      <c r="L148">
        <f t="shared" si="39"/>
        <v>1481.9328</v>
      </c>
      <c r="M148">
        <f t="shared" si="40"/>
        <v>38530.252800000002</v>
      </c>
      <c r="N148">
        <f t="shared" si="41"/>
        <v>1.248</v>
      </c>
    </row>
    <row r="149" spans="1:14" ht="18">
      <c r="A149" s="1"/>
      <c r="B149" s="14">
        <v>50222</v>
      </c>
      <c r="C149" s="1">
        <f t="shared" si="42"/>
        <v>107200</v>
      </c>
      <c r="D149" s="1">
        <v>46</v>
      </c>
      <c r="E149" s="1">
        <f t="shared" si="32"/>
        <v>15651.2</v>
      </c>
      <c r="F149" s="1">
        <f t="shared" si="33"/>
        <v>15651.2</v>
      </c>
      <c r="G149" s="1">
        <f t="shared" si="34"/>
        <v>31302.400000000001</v>
      </c>
      <c r="H149" s="1">
        <f t="shared" si="35"/>
        <v>1252.096</v>
      </c>
      <c r="I149" s="1">
        <f t="shared" si="36"/>
        <v>32554.496000000003</v>
      </c>
      <c r="J149">
        <f t="shared" si="37"/>
        <v>21911.68</v>
      </c>
      <c r="K149">
        <f t="shared" si="38"/>
        <v>37562.880000000005</v>
      </c>
      <c r="L149">
        <f t="shared" si="39"/>
        <v>1502.5152000000003</v>
      </c>
      <c r="M149">
        <f t="shared" si="40"/>
        <v>39065.395200000006</v>
      </c>
      <c r="N149">
        <f t="shared" si="41"/>
        <v>1.2480000000000002</v>
      </c>
    </row>
    <row r="150" spans="1:14" ht="18">
      <c r="A150" s="1"/>
      <c r="B150" s="14">
        <v>50253</v>
      </c>
      <c r="C150" s="1">
        <f t="shared" si="42"/>
        <v>107200</v>
      </c>
      <c r="D150" s="1">
        <v>46</v>
      </c>
      <c r="E150" s="1">
        <f t="shared" si="32"/>
        <v>15651.2</v>
      </c>
      <c r="F150" s="1">
        <f t="shared" si="33"/>
        <v>15651.2</v>
      </c>
      <c r="G150" s="1">
        <f t="shared" si="34"/>
        <v>31302.400000000001</v>
      </c>
      <c r="H150" s="1">
        <f t="shared" si="35"/>
        <v>1252.096</v>
      </c>
      <c r="I150" s="1">
        <f t="shared" si="36"/>
        <v>32554.496000000003</v>
      </c>
      <c r="J150">
        <f t="shared" si="37"/>
        <v>21911.68</v>
      </c>
      <c r="K150">
        <f t="shared" si="38"/>
        <v>37562.880000000005</v>
      </c>
      <c r="L150">
        <f t="shared" si="39"/>
        <v>1502.5152000000003</v>
      </c>
      <c r="M150">
        <f t="shared" si="40"/>
        <v>39065.395200000006</v>
      </c>
      <c r="N150">
        <f t="shared" si="41"/>
        <v>1.2480000000000002</v>
      </c>
    </row>
    <row r="151" spans="1:14" ht="18">
      <c r="A151" s="1"/>
      <c r="B151" s="14">
        <v>50284</v>
      </c>
      <c r="C151" s="1">
        <f t="shared" si="42"/>
        <v>107200</v>
      </c>
      <c r="D151" s="1">
        <v>46</v>
      </c>
      <c r="E151" s="1">
        <f t="shared" si="32"/>
        <v>15651.2</v>
      </c>
      <c r="F151" s="1">
        <f t="shared" si="33"/>
        <v>15651.2</v>
      </c>
      <c r="G151" s="1">
        <f t="shared" si="34"/>
        <v>31302.400000000001</v>
      </c>
      <c r="H151" s="1">
        <f t="shared" si="35"/>
        <v>1252.096</v>
      </c>
      <c r="I151" s="1">
        <f t="shared" si="36"/>
        <v>32554.496000000003</v>
      </c>
      <c r="J151">
        <f t="shared" si="37"/>
        <v>21911.68</v>
      </c>
      <c r="K151">
        <f t="shared" si="38"/>
        <v>37562.880000000005</v>
      </c>
      <c r="L151">
        <f t="shared" si="39"/>
        <v>1502.5152000000003</v>
      </c>
      <c r="M151">
        <f t="shared" si="40"/>
        <v>39065.395200000006</v>
      </c>
      <c r="N151">
        <f t="shared" si="41"/>
        <v>1.2480000000000002</v>
      </c>
    </row>
    <row r="152" spans="1:14" ht="18">
      <c r="A152" s="1"/>
      <c r="B152" s="14">
        <v>50314</v>
      </c>
      <c r="C152" s="1">
        <f t="shared" si="42"/>
        <v>107200</v>
      </c>
      <c r="D152" s="1">
        <v>46</v>
      </c>
      <c r="E152" s="1">
        <f t="shared" si="32"/>
        <v>15651.2</v>
      </c>
      <c r="F152" s="1">
        <f t="shared" si="33"/>
        <v>15651.2</v>
      </c>
      <c r="G152" s="1">
        <f t="shared" si="34"/>
        <v>31302.400000000001</v>
      </c>
      <c r="H152" s="1">
        <f t="shared" si="35"/>
        <v>1252.096</v>
      </c>
      <c r="I152" s="1">
        <f t="shared" si="36"/>
        <v>32554.496000000003</v>
      </c>
      <c r="J152">
        <f t="shared" si="37"/>
        <v>21911.68</v>
      </c>
      <c r="K152">
        <f t="shared" si="38"/>
        <v>37562.880000000005</v>
      </c>
      <c r="L152">
        <f t="shared" si="39"/>
        <v>1502.5152000000003</v>
      </c>
      <c r="M152">
        <f t="shared" si="40"/>
        <v>39065.395200000006</v>
      </c>
      <c r="N152">
        <f t="shared" si="41"/>
        <v>1.2480000000000002</v>
      </c>
    </row>
    <row r="153" spans="1:14" ht="18">
      <c r="A153" s="1"/>
      <c r="B153" s="14">
        <v>50345</v>
      </c>
      <c r="C153" s="1">
        <f t="shared" si="42"/>
        <v>107200</v>
      </c>
      <c r="D153" s="1">
        <v>46</v>
      </c>
      <c r="E153" s="1">
        <f t="shared" si="32"/>
        <v>15651.2</v>
      </c>
      <c r="F153" s="1">
        <f t="shared" si="33"/>
        <v>15651.2</v>
      </c>
      <c r="G153" s="1">
        <f t="shared" si="34"/>
        <v>31302.400000000001</v>
      </c>
      <c r="H153" s="1">
        <f t="shared" si="35"/>
        <v>1252.096</v>
      </c>
      <c r="I153" s="1">
        <f t="shared" si="36"/>
        <v>32554.496000000003</v>
      </c>
      <c r="J153">
        <f t="shared" si="37"/>
        <v>21911.68</v>
      </c>
      <c r="K153">
        <f t="shared" si="38"/>
        <v>37562.880000000005</v>
      </c>
      <c r="L153">
        <f t="shared" si="39"/>
        <v>1502.5152000000003</v>
      </c>
      <c r="M153">
        <f t="shared" si="40"/>
        <v>39065.395200000006</v>
      </c>
      <c r="N153">
        <f t="shared" si="41"/>
        <v>1.2480000000000002</v>
      </c>
    </row>
    <row r="154" spans="1:14" ht="18">
      <c r="A154" s="1"/>
      <c r="B154" s="14">
        <v>50375</v>
      </c>
      <c r="C154" s="1">
        <f t="shared" si="42"/>
        <v>107200</v>
      </c>
      <c r="D154" s="1">
        <v>46</v>
      </c>
      <c r="E154" s="1">
        <f t="shared" si="32"/>
        <v>15651.2</v>
      </c>
      <c r="F154" s="1">
        <f t="shared" si="33"/>
        <v>15651.2</v>
      </c>
      <c r="G154" s="1">
        <f t="shared" si="34"/>
        <v>31302.400000000001</v>
      </c>
      <c r="H154" s="1">
        <f t="shared" si="35"/>
        <v>1252.096</v>
      </c>
      <c r="I154" s="1">
        <f t="shared" si="36"/>
        <v>32554.496000000003</v>
      </c>
      <c r="J154">
        <f t="shared" si="37"/>
        <v>21911.68</v>
      </c>
      <c r="K154">
        <f t="shared" si="38"/>
        <v>37562.880000000005</v>
      </c>
      <c r="L154">
        <f t="shared" si="39"/>
        <v>1502.5152000000003</v>
      </c>
      <c r="M154">
        <f t="shared" si="40"/>
        <v>39065.395200000006</v>
      </c>
      <c r="N154">
        <f t="shared" si="41"/>
        <v>1.2480000000000002</v>
      </c>
    </row>
    <row r="155" spans="1:14" ht="18">
      <c r="A155" s="1"/>
      <c r="B155" s="14">
        <v>50406</v>
      </c>
      <c r="C155" s="1">
        <f>ROUND($C$154*1.03,-2)</f>
        <v>110400</v>
      </c>
      <c r="D155" s="1">
        <v>48</v>
      </c>
      <c r="E155" s="1">
        <f t="shared" si="32"/>
        <v>16339.2</v>
      </c>
      <c r="F155" s="1">
        <f t="shared" si="33"/>
        <v>16339.2</v>
      </c>
      <c r="G155" s="1">
        <f t="shared" si="34"/>
        <v>32678.400000000001</v>
      </c>
      <c r="H155" s="1">
        <f t="shared" si="35"/>
        <v>1307.1360000000002</v>
      </c>
      <c r="I155" s="1">
        <f t="shared" si="36"/>
        <v>33985.536</v>
      </c>
      <c r="J155">
        <f t="shared" si="37"/>
        <v>22874.880000000001</v>
      </c>
      <c r="K155">
        <f t="shared" si="38"/>
        <v>39214.080000000002</v>
      </c>
      <c r="L155">
        <f t="shared" si="39"/>
        <v>1568.5632000000001</v>
      </c>
      <c r="M155">
        <f t="shared" si="40"/>
        <v>40782.643199999999</v>
      </c>
      <c r="N155">
        <f t="shared" si="41"/>
        <v>1.248</v>
      </c>
    </row>
    <row r="156" spans="1:14" ht="18">
      <c r="A156" s="1"/>
      <c r="B156" s="14">
        <v>50437</v>
      </c>
      <c r="C156" s="1">
        <f t="shared" ref="C156:C166" si="43">ROUND($C$154*1.03,-2)</f>
        <v>110400</v>
      </c>
      <c r="D156" s="1">
        <v>48</v>
      </c>
      <c r="E156" s="1">
        <f t="shared" si="32"/>
        <v>16339.2</v>
      </c>
      <c r="F156" s="1">
        <f t="shared" si="33"/>
        <v>16339.2</v>
      </c>
      <c r="G156" s="1">
        <f t="shared" si="34"/>
        <v>32678.400000000001</v>
      </c>
      <c r="H156" s="1">
        <f t="shared" si="35"/>
        <v>1307.1360000000002</v>
      </c>
      <c r="I156" s="1">
        <f t="shared" si="36"/>
        <v>33985.536</v>
      </c>
      <c r="J156">
        <f t="shared" si="37"/>
        <v>22874.880000000001</v>
      </c>
      <c r="K156">
        <f t="shared" si="38"/>
        <v>39214.080000000002</v>
      </c>
      <c r="L156">
        <f t="shared" si="39"/>
        <v>1568.5632000000001</v>
      </c>
      <c r="M156">
        <f t="shared" si="40"/>
        <v>40782.643199999999</v>
      </c>
      <c r="N156">
        <f t="shared" si="41"/>
        <v>1.248</v>
      </c>
    </row>
    <row r="157" spans="1:14" ht="18">
      <c r="A157" s="1"/>
      <c r="B157" s="14">
        <v>50465</v>
      </c>
      <c r="C157" s="1">
        <f t="shared" si="43"/>
        <v>110400</v>
      </c>
      <c r="D157" s="1">
        <v>48</v>
      </c>
      <c r="E157" s="1">
        <f t="shared" si="32"/>
        <v>16339.2</v>
      </c>
      <c r="F157" s="1">
        <f t="shared" si="33"/>
        <v>16339.2</v>
      </c>
      <c r="G157" s="1">
        <f t="shared" si="34"/>
        <v>32678.400000000001</v>
      </c>
      <c r="H157" s="1">
        <f t="shared" si="35"/>
        <v>1307.1360000000002</v>
      </c>
      <c r="I157" s="1">
        <f t="shared" si="36"/>
        <v>33985.536</v>
      </c>
      <c r="J157">
        <f t="shared" si="37"/>
        <v>22874.880000000001</v>
      </c>
      <c r="K157">
        <f t="shared" si="38"/>
        <v>39214.080000000002</v>
      </c>
      <c r="L157">
        <f t="shared" si="39"/>
        <v>1568.5632000000001</v>
      </c>
      <c r="M157">
        <f t="shared" si="40"/>
        <v>40782.643199999999</v>
      </c>
      <c r="N157">
        <f t="shared" si="41"/>
        <v>1.248</v>
      </c>
    </row>
    <row r="158" spans="1:14" ht="18">
      <c r="A158" s="1"/>
      <c r="B158" s="14">
        <v>50496</v>
      </c>
      <c r="C158" s="1">
        <f t="shared" si="43"/>
        <v>110400</v>
      </c>
      <c r="D158" s="1">
        <v>48</v>
      </c>
      <c r="E158" s="1">
        <f t="shared" si="32"/>
        <v>16339.2</v>
      </c>
      <c r="F158" s="1">
        <f t="shared" si="33"/>
        <v>16339.2</v>
      </c>
      <c r="G158" s="1">
        <f t="shared" si="34"/>
        <v>32678.400000000001</v>
      </c>
      <c r="H158" s="1">
        <f t="shared" si="35"/>
        <v>1307.1360000000002</v>
      </c>
      <c r="I158" s="1">
        <f t="shared" si="36"/>
        <v>33985.536</v>
      </c>
      <c r="J158">
        <f t="shared" si="37"/>
        <v>22874.880000000001</v>
      </c>
      <c r="K158">
        <f t="shared" si="38"/>
        <v>39214.080000000002</v>
      </c>
      <c r="L158">
        <f t="shared" si="39"/>
        <v>1568.5632000000001</v>
      </c>
      <c r="M158">
        <f t="shared" si="40"/>
        <v>40782.643199999999</v>
      </c>
      <c r="N158">
        <f t="shared" si="41"/>
        <v>1.248</v>
      </c>
    </row>
    <row r="159" spans="1:14" ht="18">
      <c r="A159" s="1"/>
      <c r="B159" s="14">
        <v>50526</v>
      </c>
      <c r="C159" s="1">
        <f t="shared" si="43"/>
        <v>110400</v>
      </c>
      <c r="D159" s="1">
        <v>48</v>
      </c>
      <c r="E159" s="1">
        <f t="shared" si="32"/>
        <v>16339.2</v>
      </c>
      <c r="F159" s="1">
        <f t="shared" si="33"/>
        <v>16339.2</v>
      </c>
      <c r="G159" s="1">
        <f t="shared" si="34"/>
        <v>32678.400000000001</v>
      </c>
      <c r="H159" s="1">
        <f t="shared" si="35"/>
        <v>1307.1360000000002</v>
      </c>
      <c r="I159" s="1">
        <f t="shared" si="36"/>
        <v>33985.536</v>
      </c>
      <c r="J159">
        <f t="shared" si="37"/>
        <v>22874.880000000001</v>
      </c>
      <c r="K159">
        <f t="shared" si="38"/>
        <v>39214.080000000002</v>
      </c>
      <c r="L159">
        <f t="shared" si="39"/>
        <v>1568.5632000000001</v>
      </c>
      <c r="M159">
        <f t="shared" si="40"/>
        <v>40782.643199999999</v>
      </c>
      <c r="N159">
        <f t="shared" si="41"/>
        <v>1.248</v>
      </c>
    </row>
    <row r="160" spans="1:14" ht="18">
      <c r="A160" s="1"/>
      <c r="B160" s="14">
        <v>50557</v>
      </c>
      <c r="C160" s="1">
        <f t="shared" si="43"/>
        <v>110400</v>
      </c>
      <c r="D160" s="1">
        <v>48</v>
      </c>
      <c r="E160" s="1">
        <f t="shared" si="32"/>
        <v>16339.2</v>
      </c>
      <c r="F160" s="1">
        <f t="shared" si="33"/>
        <v>16339.2</v>
      </c>
      <c r="G160" s="1">
        <f t="shared" si="34"/>
        <v>32678.400000000001</v>
      </c>
      <c r="H160" s="1">
        <f t="shared" si="35"/>
        <v>1307.1360000000002</v>
      </c>
      <c r="I160" s="1">
        <f t="shared" si="36"/>
        <v>33985.536</v>
      </c>
      <c r="J160">
        <f t="shared" si="37"/>
        <v>22874.880000000001</v>
      </c>
      <c r="K160">
        <f t="shared" si="38"/>
        <v>39214.080000000002</v>
      </c>
      <c r="L160">
        <f t="shared" si="39"/>
        <v>1568.5632000000001</v>
      </c>
      <c r="M160">
        <f t="shared" si="40"/>
        <v>40782.643199999999</v>
      </c>
      <c r="N160">
        <f t="shared" si="41"/>
        <v>1.248</v>
      </c>
    </row>
    <row r="161" spans="1:14" ht="18">
      <c r="A161" s="1"/>
      <c r="B161" s="14">
        <v>50587</v>
      </c>
      <c r="C161" s="1">
        <f t="shared" si="43"/>
        <v>110400</v>
      </c>
      <c r="D161" s="1">
        <v>50</v>
      </c>
      <c r="E161" s="1">
        <f t="shared" si="32"/>
        <v>16560</v>
      </c>
      <c r="F161" s="1">
        <f t="shared" si="33"/>
        <v>16560</v>
      </c>
      <c r="G161" s="1">
        <f t="shared" si="34"/>
        <v>33120</v>
      </c>
      <c r="H161" s="1">
        <f t="shared" si="35"/>
        <v>1324.8</v>
      </c>
      <c r="I161" s="1">
        <f t="shared" si="36"/>
        <v>34444.800000000003</v>
      </c>
      <c r="J161">
        <f t="shared" si="37"/>
        <v>23184.000000000004</v>
      </c>
      <c r="K161">
        <f t="shared" si="38"/>
        <v>39744</v>
      </c>
      <c r="L161">
        <f t="shared" si="39"/>
        <v>1589.76</v>
      </c>
      <c r="M161">
        <f t="shared" si="40"/>
        <v>41333.760000000002</v>
      </c>
      <c r="N161">
        <f t="shared" si="41"/>
        <v>1.248</v>
      </c>
    </row>
    <row r="162" spans="1:14" ht="18">
      <c r="A162" s="1"/>
      <c r="B162" s="14">
        <v>50618</v>
      </c>
      <c r="C162" s="1">
        <f t="shared" si="43"/>
        <v>110400</v>
      </c>
      <c r="D162" s="1">
        <v>50</v>
      </c>
      <c r="E162" s="1">
        <f t="shared" si="32"/>
        <v>16560</v>
      </c>
      <c r="F162" s="1">
        <f t="shared" si="33"/>
        <v>16560</v>
      </c>
      <c r="G162" s="1">
        <f t="shared" si="34"/>
        <v>33120</v>
      </c>
      <c r="H162" s="1">
        <f t="shared" si="35"/>
        <v>1324.8</v>
      </c>
      <c r="I162" s="1">
        <f t="shared" si="36"/>
        <v>34444.800000000003</v>
      </c>
      <c r="J162">
        <f t="shared" si="37"/>
        <v>23184.000000000004</v>
      </c>
      <c r="K162">
        <f t="shared" si="38"/>
        <v>39744</v>
      </c>
      <c r="L162">
        <f t="shared" si="39"/>
        <v>1589.76</v>
      </c>
      <c r="M162">
        <f t="shared" si="40"/>
        <v>41333.760000000002</v>
      </c>
      <c r="N162">
        <f t="shared" si="41"/>
        <v>1.248</v>
      </c>
    </row>
    <row r="163" spans="1:14" ht="18">
      <c r="A163" s="1"/>
      <c r="B163" s="14">
        <v>50649</v>
      </c>
      <c r="C163" s="1">
        <f t="shared" si="43"/>
        <v>110400</v>
      </c>
      <c r="D163" s="1">
        <v>50</v>
      </c>
      <c r="E163" s="1">
        <f t="shared" si="32"/>
        <v>16560</v>
      </c>
      <c r="F163" s="1">
        <f t="shared" si="33"/>
        <v>16560</v>
      </c>
      <c r="G163" s="1">
        <f t="shared" si="34"/>
        <v>33120</v>
      </c>
      <c r="H163" s="1">
        <f t="shared" si="35"/>
        <v>1324.8</v>
      </c>
      <c r="I163" s="1">
        <f t="shared" si="36"/>
        <v>34444.800000000003</v>
      </c>
      <c r="J163">
        <f t="shared" si="37"/>
        <v>23184.000000000004</v>
      </c>
      <c r="K163">
        <f t="shared" si="38"/>
        <v>39744</v>
      </c>
      <c r="L163">
        <f t="shared" si="39"/>
        <v>1589.76</v>
      </c>
      <c r="M163">
        <f t="shared" si="40"/>
        <v>41333.760000000002</v>
      </c>
      <c r="N163">
        <f t="shared" si="41"/>
        <v>1.248</v>
      </c>
    </row>
    <row r="164" spans="1:14" ht="18">
      <c r="A164" s="1"/>
      <c r="B164" s="14">
        <v>50679</v>
      </c>
      <c r="C164" s="1">
        <f t="shared" si="43"/>
        <v>110400</v>
      </c>
      <c r="D164" s="1">
        <v>50</v>
      </c>
      <c r="E164" s="1">
        <f t="shared" si="32"/>
        <v>16560</v>
      </c>
      <c r="F164" s="1">
        <f t="shared" si="33"/>
        <v>16560</v>
      </c>
      <c r="G164" s="1">
        <f t="shared" si="34"/>
        <v>33120</v>
      </c>
      <c r="H164" s="1">
        <f t="shared" si="35"/>
        <v>1324.8</v>
      </c>
      <c r="I164" s="1">
        <f t="shared" si="36"/>
        <v>34444.800000000003</v>
      </c>
      <c r="J164">
        <f t="shared" si="37"/>
        <v>23184.000000000004</v>
      </c>
      <c r="K164">
        <f t="shared" si="38"/>
        <v>39744</v>
      </c>
      <c r="L164">
        <f t="shared" si="39"/>
        <v>1589.76</v>
      </c>
      <c r="M164">
        <f t="shared" si="40"/>
        <v>41333.760000000002</v>
      </c>
      <c r="N164">
        <f t="shared" si="41"/>
        <v>1.248</v>
      </c>
    </row>
    <row r="165" spans="1:14" ht="18">
      <c r="A165" s="1"/>
      <c r="B165" s="14">
        <v>50710</v>
      </c>
      <c r="C165" s="1">
        <f t="shared" si="43"/>
        <v>110400</v>
      </c>
      <c r="D165" s="1">
        <v>50</v>
      </c>
      <c r="E165" s="1">
        <f t="shared" si="32"/>
        <v>16560</v>
      </c>
      <c r="F165" s="1">
        <f t="shared" si="33"/>
        <v>16560</v>
      </c>
      <c r="G165" s="1">
        <f t="shared" si="34"/>
        <v>33120</v>
      </c>
      <c r="H165" s="1">
        <f t="shared" si="35"/>
        <v>1324.8</v>
      </c>
      <c r="I165" s="1">
        <f t="shared" si="36"/>
        <v>34444.800000000003</v>
      </c>
      <c r="J165">
        <f t="shared" si="37"/>
        <v>23184.000000000004</v>
      </c>
      <c r="K165">
        <f t="shared" si="38"/>
        <v>39744</v>
      </c>
      <c r="L165">
        <f t="shared" si="39"/>
        <v>1589.76</v>
      </c>
      <c r="M165">
        <f t="shared" si="40"/>
        <v>41333.760000000002</v>
      </c>
      <c r="N165">
        <f t="shared" si="41"/>
        <v>1.248</v>
      </c>
    </row>
    <row r="166" spans="1:14" ht="18">
      <c r="A166" s="1"/>
      <c r="B166" s="14">
        <v>50740</v>
      </c>
      <c r="C166" s="1">
        <f t="shared" si="43"/>
        <v>110400</v>
      </c>
      <c r="D166" s="1">
        <v>50</v>
      </c>
      <c r="E166" s="1">
        <f t="shared" si="32"/>
        <v>16560</v>
      </c>
      <c r="F166" s="1">
        <f t="shared" si="33"/>
        <v>16560</v>
      </c>
      <c r="G166" s="1">
        <f t="shared" si="34"/>
        <v>33120</v>
      </c>
      <c r="H166" s="1">
        <f t="shared" si="35"/>
        <v>1324.8</v>
      </c>
      <c r="I166" s="1">
        <f t="shared" si="36"/>
        <v>34444.800000000003</v>
      </c>
      <c r="J166">
        <f t="shared" si="37"/>
        <v>23184.000000000004</v>
      </c>
      <c r="K166">
        <f t="shared" si="38"/>
        <v>39744</v>
      </c>
      <c r="L166">
        <f t="shared" si="39"/>
        <v>1589.76</v>
      </c>
      <c r="M166">
        <f t="shared" si="40"/>
        <v>41333.760000000002</v>
      </c>
      <c r="N166">
        <f t="shared" si="41"/>
        <v>1.248</v>
      </c>
    </row>
    <row r="167" spans="1:14" ht="18">
      <c r="A167" s="1"/>
      <c r="B167" s="14">
        <v>50771</v>
      </c>
      <c r="C167" s="1">
        <f>ROUND($C$166*1.03,-2)</f>
        <v>113700</v>
      </c>
      <c r="D167" s="1">
        <v>52</v>
      </c>
      <c r="E167" s="1">
        <f t="shared" si="32"/>
        <v>17282.400000000001</v>
      </c>
      <c r="F167" s="1">
        <f t="shared" si="33"/>
        <v>17282.400000000001</v>
      </c>
      <c r="G167" s="1">
        <f t="shared" si="34"/>
        <v>34564.800000000003</v>
      </c>
      <c r="H167" s="1">
        <f t="shared" si="35"/>
        <v>1382.5920000000001</v>
      </c>
      <c r="I167" s="1">
        <f t="shared" si="36"/>
        <v>35947.392</v>
      </c>
      <c r="J167">
        <f t="shared" si="37"/>
        <v>24195.360000000001</v>
      </c>
      <c r="K167">
        <f t="shared" si="38"/>
        <v>41477.760000000002</v>
      </c>
      <c r="L167">
        <f t="shared" si="39"/>
        <v>1659.1104</v>
      </c>
      <c r="M167">
        <f t="shared" si="40"/>
        <v>43136.8704</v>
      </c>
      <c r="N167">
        <f t="shared" si="41"/>
        <v>1.248</v>
      </c>
    </row>
    <row r="168" spans="1:14" ht="18">
      <c r="A168" s="1"/>
      <c r="B168" s="14">
        <v>50802</v>
      </c>
      <c r="C168" s="1">
        <f t="shared" ref="C168:C171" si="44">ROUND($C$166*1.03,-2)</f>
        <v>113700</v>
      </c>
      <c r="D168" s="1">
        <v>52</v>
      </c>
      <c r="E168" s="1">
        <f t="shared" si="32"/>
        <v>17282.400000000001</v>
      </c>
      <c r="F168" s="1">
        <f t="shared" si="33"/>
        <v>17282.400000000001</v>
      </c>
      <c r="G168" s="1">
        <f t="shared" si="34"/>
        <v>34564.800000000003</v>
      </c>
      <c r="H168" s="1">
        <f t="shared" si="35"/>
        <v>1382.5920000000001</v>
      </c>
      <c r="I168" s="1">
        <f t="shared" si="36"/>
        <v>35947.392</v>
      </c>
      <c r="J168">
        <f t="shared" si="37"/>
        <v>24195.360000000001</v>
      </c>
      <c r="K168">
        <f t="shared" si="38"/>
        <v>41477.760000000002</v>
      </c>
      <c r="L168">
        <f t="shared" si="39"/>
        <v>1659.1104</v>
      </c>
      <c r="M168">
        <f t="shared" si="40"/>
        <v>43136.8704</v>
      </c>
      <c r="N168">
        <f t="shared" si="41"/>
        <v>1.248</v>
      </c>
    </row>
    <row r="169" spans="1:14" ht="18">
      <c r="A169" s="1"/>
      <c r="B169" s="14">
        <v>50830</v>
      </c>
      <c r="C169" s="1">
        <f t="shared" si="44"/>
        <v>113700</v>
      </c>
      <c r="D169" s="1">
        <v>52</v>
      </c>
      <c r="E169" s="1">
        <f t="shared" si="32"/>
        <v>17282.400000000001</v>
      </c>
      <c r="F169" s="1">
        <f t="shared" si="33"/>
        <v>17282.400000000001</v>
      </c>
      <c r="G169" s="1">
        <f t="shared" si="34"/>
        <v>34564.800000000003</v>
      </c>
      <c r="H169" s="1">
        <f t="shared" si="35"/>
        <v>1382.5920000000001</v>
      </c>
      <c r="I169" s="1">
        <f t="shared" si="36"/>
        <v>35947.392</v>
      </c>
      <c r="J169">
        <f t="shared" si="37"/>
        <v>24195.360000000001</v>
      </c>
      <c r="K169">
        <f t="shared" si="38"/>
        <v>41477.760000000002</v>
      </c>
      <c r="L169">
        <f t="shared" si="39"/>
        <v>1659.1104</v>
      </c>
      <c r="M169">
        <f t="shared" si="40"/>
        <v>43136.8704</v>
      </c>
      <c r="N169">
        <f t="shared" si="41"/>
        <v>1.248</v>
      </c>
    </row>
    <row r="170" spans="1:14" ht="18">
      <c r="A170" s="1"/>
      <c r="B170" s="14">
        <v>50861</v>
      </c>
      <c r="C170" s="1">
        <f t="shared" si="44"/>
        <v>113700</v>
      </c>
      <c r="D170" s="1">
        <v>52</v>
      </c>
      <c r="E170" s="1">
        <f t="shared" si="32"/>
        <v>17282.400000000001</v>
      </c>
      <c r="F170" s="1">
        <f t="shared" si="33"/>
        <v>17282.400000000001</v>
      </c>
      <c r="G170" s="1">
        <f t="shared" si="34"/>
        <v>34564.800000000003</v>
      </c>
      <c r="H170" s="1">
        <f t="shared" si="35"/>
        <v>1382.5920000000001</v>
      </c>
      <c r="I170" s="1">
        <f t="shared" si="36"/>
        <v>35947.392</v>
      </c>
      <c r="J170">
        <f t="shared" si="37"/>
        <v>24195.360000000001</v>
      </c>
      <c r="K170">
        <f t="shared" si="38"/>
        <v>41477.760000000002</v>
      </c>
      <c r="L170">
        <f t="shared" si="39"/>
        <v>1659.1104</v>
      </c>
      <c r="M170">
        <f t="shared" si="40"/>
        <v>43136.8704</v>
      </c>
      <c r="N170">
        <f t="shared" si="41"/>
        <v>1.248</v>
      </c>
    </row>
    <row r="171" spans="1:14" ht="18">
      <c r="A171" s="1"/>
      <c r="B171" s="14">
        <v>50891</v>
      </c>
      <c r="C171" s="1">
        <f t="shared" si="44"/>
        <v>113700</v>
      </c>
      <c r="D171" s="1">
        <v>52</v>
      </c>
      <c r="E171" s="1">
        <f t="shared" si="32"/>
        <v>17282.400000000001</v>
      </c>
      <c r="F171" s="1">
        <f t="shared" si="33"/>
        <v>17282.400000000001</v>
      </c>
      <c r="G171" s="1">
        <f t="shared" si="34"/>
        <v>34564.800000000003</v>
      </c>
      <c r="H171" s="1">
        <f t="shared" si="35"/>
        <v>1382.5920000000001</v>
      </c>
      <c r="I171" s="1">
        <f t="shared" si="36"/>
        <v>35947.392</v>
      </c>
      <c r="J171">
        <f t="shared" si="37"/>
        <v>24195.360000000001</v>
      </c>
      <c r="K171">
        <f t="shared" si="38"/>
        <v>41477.760000000002</v>
      </c>
      <c r="L171">
        <f t="shared" si="39"/>
        <v>1659.1104</v>
      </c>
      <c r="M171">
        <f t="shared" si="40"/>
        <v>43136.8704</v>
      </c>
      <c r="N171">
        <f t="shared" si="41"/>
        <v>1.248</v>
      </c>
    </row>
    <row r="172" spans="1:14" ht="18">
      <c r="A172" s="46" t="s">
        <v>20</v>
      </c>
      <c r="B172" s="46"/>
      <c r="C172" s="1">
        <f>SUM(C160:C171)</f>
        <v>1341300</v>
      </c>
      <c r="D172" s="1"/>
      <c r="E172" s="1">
        <f>SUM(E3:E171)</f>
        <v>2162451.899999999</v>
      </c>
      <c r="F172" s="1">
        <f>SUM(F3:F171)</f>
        <v>2162451.899999999</v>
      </c>
      <c r="G172" s="1">
        <f>SUM(G3:G171)</f>
        <v>4324903.799999998</v>
      </c>
      <c r="H172" s="1">
        <f>SUM(H3:H171)</f>
        <v>158527.31999999986</v>
      </c>
      <c r="I172" s="1">
        <f t="shared" si="36"/>
        <v>4483431.1199999982</v>
      </c>
      <c r="J172" s="1">
        <f t="shared" ref="J172" si="45">H172+I172</f>
        <v>4641958.4399999985</v>
      </c>
      <c r="K172" s="1">
        <f t="shared" ref="K172" si="46">I172+J172</f>
        <v>9125389.5599999968</v>
      </c>
      <c r="L172" s="1">
        <f t="shared" ref="L172" si="47">J172+K172</f>
        <v>13767347.999999996</v>
      </c>
      <c r="M172" s="1">
        <f t="shared" si="40"/>
        <v>22892737.559999995</v>
      </c>
      <c r="N172">
        <f t="shared" si="41"/>
        <v>5.293236247243235</v>
      </c>
    </row>
    <row r="173" spans="1:14" ht="18">
      <c r="A173" s="1"/>
      <c r="B173" s="1" t="s">
        <v>21</v>
      </c>
      <c r="C173" s="1">
        <f>C172/12</f>
        <v>111775</v>
      </c>
      <c r="D173" s="1"/>
      <c r="E173" s="1"/>
      <c r="F173" s="1" t="s">
        <v>18</v>
      </c>
      <c r="G173" s="1"/>
      <c r="H173" s="1"/>
      <c r="I173" s="17">
        <f>I172*1.1</f>
        <v>4931774.2319999989</v>
      </c>
      <c r="M173" s="17">
        <f>M172*1.1</f>
        <v>25182011.315999996</v>
      </c>
    </row>
    <row r="174" spans="1:14">
      <c r="K174">
        <f>M173/I173</f>
        <v>5.1060754469670542</v>
      </c>
    </row>
  </sheetData>
  <mergeCells count="1">
    <mergeCell ref="A172:B1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</vt:lpstr>
      <vt:lpstr>working sheet</vt:lpstr>
      <vt:lpstr>calc!Print_Area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2025-06-10T04:35:50Z</cp:lastPrinted>
  <dcterms:created xsi:type="dcterms:W3CDTF">2025-05-22T03:59:00Z</dcterms:created>
  <dcterms:modified xsi:type="dcterms:W3CDTF">2025-06-10T04:37:52Z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7414545E95B04A8981733A50259C2D6D_12</vt:lpwstr>
  </property>
  <property fmtid="{D5CDD505-2E9C-101B-9397-08002B2CF9AE}" pid="3" name="KSOProductBuildVer">
    <vt:lpwstr>1033-12.2.0.21179</vt:lpwstr>
  </property>
</Properties>
</file>